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7"/>
  <workbookPr/>
  <bookViews>
    <workbookView xWindow="-120" yWindow="-120" windowWidth="29040" windowHeight="15840"/>
  </bookViews>
  <sheets>
    <sheet name="Υπολογισμοί" sheetId="1" r:id="rId1"/>
    <sheet name="Παράμετροι" sheetId="2" r:id="rId2"/>
  </sheets>
  <calcPr calcId="125725"/>
  <extLst xmlns:x15="http://schemas.microsoft.com/office/spreadsheetml/2010/11/main">
    <ext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46" i="1"/>
  <c r="N12" l="1"/>
  <c r="R45" s="1"/>
  <c r="N8"/>
  <c r="R43" s="1"/>
  <c r="H53"/>
  <c r="F47"/>
  <c r="N18" l="1"/>
  <c r="K15" i="2"/>
  <c r="D47" i="1"/>
  <c r="F30" l="1"/>
  <c r="C9"/>
  <c r="D12"/>
  <c r="D36" l="1"/>
  <c r="D19"/>
  <c r="F17"/>
  <c r="M41" i="2" l="1"/>
  <c r="M40"/>
  <c r="N39"/>
  <c r="N40" s="1"/>
  <c r="N41" s="1"/>
  <c r="M39"/>
  <c r="N38"/>
  <c r="M38"/>
  <c r="O38" s="1"/>
  <c r="O39" s="1"/>
  <c r="O40" s="1"/>
  <c r="O41" s="1"/>
  <c r="M26"/>
  <c r="M25"/>
  <c r="M24"/>
  <c r="N23"/>
  <c r="M23"/>
  <c r="O23" s="1"/>
  <c r="O24" s="1"/>
  <c r="O25" s="1"/>
  <c r="O26" s="1"/>
  <c r="N24" l="1"/>
  <c r="N25" s="1"/>
  <c r="N26" s="1"/>
  <c r="M11" l="1"/>
  <c r="M10"/>
  <c r="M9"/>
  <c r="O8"/>
  <c r="O9" s="1"/>
  <c r="O10" s="1"/>
  <c r="O11" s="1"/>
  <c r="N8"/>
  <c r="N9" s="1"/>
  <c r="N10" s="1"/>
  <c r="N11" s="1"/>
  <c r="M8"/>
  <c r="D37" i="1" l="1"/>
  <c r="C37"/>
  <c r="D23" l="1"/>
  <c r="F23" s="1"/>
  <c r="F11"/>
  <c r="AE21"/>
  <c r="AE20"/>
  <c r="AE19"/>
  <c r="H17"/>
  <c r="G7" i="2"/>
  <c r="AE12" i="1" s="1"/>
  <c r="G6" i="2"/>
  <c r="AE11" i="1" s="1"/>
  <c r="D24" l="1"/>
  <c r="F24" s="1"/>
  <c r="F8" i="2"/>
  <c r="G8" s="1"/>
  <c r="AE13" i="1" s="1"/>
  <c r="F9" i="2" l="1"/>
  <c r="G9"/>
  <c r="AE17" i="1" s="1"/>
  <c r="F10" i="2" l="1"/>
  <c r="G10"/>
  <c r="AE18" i="1" s="1"/>
  <c r="F19" l="1"/>
  <c r="F21" s="1"/>
  <c r="H21" s="1"/>
  <c r="H23" s="1"/>
  <c r="H24" l="1"/>
  <c r="H26" s="1"/>
  <c r="H32" s="1"/>
  <c r="H36" l="1"/>
  <c r="AD26" l="1"/>
  <c r="F37" s="1"/>
  <c r="H38" s="1"/>
  <c r="H39" s="1"/>
  <c r="F40" s="1"/>
  <c r="F41" s="1"/>
  <c r="H43" l="1"/>
  <c r="H49" s="1"/>
  <c r="F55" s="1"/>
  <c r="H55" s="1"/>
  <c r="N10" l="1"/>
  <c r="R44" s="1"/>
  <c r="F57"/>
  <c r="H57" s="1"/>
  <c r="M15" i="2"/>
  <c r="N24" i="1" s="1"/>
  <c r="N16" l="1"/>
  <c r="K45" i="2" s="1"/>
  <c r="M45" s="1"/>
  <c r="N30" i="1" s="1"/>
  <c r="K30" i="2"/>
  <c r="M30" s="1"/>
  <c r="N26" i="1" s="1"/>
  <c r="N28" l="1"/>
</calcChain>
</file>

<file path=xl/comments1.xml><?xml version="1.0" encoding="utf-8"?>
<comments xmlns="http://schemas.openxmlformats.org/spreadsheetml/2006/main">
  <authors>
    <author>Γιώργος Κορομηλάς</author>
  </authors>
  <commentList>
    <comment ref="F6" authorId="0">
      <text>
        <r>
          <rPr>
            <sz val="9"/>
            <color indexed="81"/>
            <rFont val="Tahoma"/>
            <family val="2"/>
            <charset val="161"/>
          </rPr>
          <t xml:space="preserve">Η παρούσα εφαρμογή υπολογίζει το ελάχιστο ποσό καθαρού εισοδήματος των αυτοαπασχολούμενων (ατομικών επιχειρήσεων) βάσει των διατάξεων των άρθρων 28Α, 28Β, 28Γ και 28Δ του Κώδικα Φορολογίας Εισοδήματος (Ν.4172/2013) όπως αυτές ισχύουν, της απόφασης Α.1061/2024 και των οδηγιών της εγυκλίου Ε.2027/2024. Οι δημιουργοί (Tax Advisors I.K.E. και Μηχανογραφική Λογιστικών Γραφείων Ο.Ε.) δεν αναλαμβάνουν την ευθύνη για οποιαδήποτε τυχόν ζημία σε οποιοδήποτε πρόσωπο ενεργεί ή απέχει από κάποια ενέργεια, ως αποτέλεσμα χρήσης αυτής της εφαρμογής. Για οποιοδήποτε συγκεκριμένο θέμα, θα πρέπει να απευθύνεστε στον αρμόδιο σύμβουλό σας. </t>
        </r>
        <r>
          <rPr>
            <u/>
            <sz val="9"/>
            <color indexed="81"/>
            <rFont val="Tahoma"/>
            <family val="2"/>
            <charset val="161"/>
          </rPr>
          <t>Για να μηδενίσετε αριθμητικά πεδία εισάγετε το μηδέν (0)</t>
        </r>
      </text>
    </comment>
    <comment ref="D8" authorId="0">
      <text>
        <r>
          <rPr>
            <sz val="9"/>
            <color indexed="81"/>
            <rFont val="Tahoma"/>
            <family val="2"/>
            <charset val="161"/>
          </rPr>
          <t xml:space="preserve">Εισάγετε τον Κωδικό Αριθμό Δραστηριότητας σε δεύτερο βαθμό (π.χ. 59.11). Αν θέλετε να μηδενίσετε το πεδίο εισάγετε 0 (μηδέν)
</t>
        </r>
      </text>
    </comment>
    <comment ref="D11" authorId="0">
      <text>
        <r>
          <rPr>
            <sz val="9"/>
            <color indexed="81"/>
            <rFont val="Tahoma"/>
            <family val="2"/>
            <charset val="161"/>
          </rPr>
          <t xml:space="preserve">Εισάγετε </t>
        </r>
        <r>
          <rPr>
            <u/>
            <sz val="9"/>
            <color indexed="81"/>
            <rFont val="Tahoma"/>
            <family val="2"/>
            <charset val="161"/>
          </rPr>
          <t>υποχρεωτικά</t>
        </r>
        <r>
          <rPr>
            <sz val="9"/>
            <color indexed="81"/>
            <rFont val="Tahoma"/>
            <family val="2"/>
            <charset val="161"/>
          </rPr>
          <t xml:space="preserve"> τον κύκλο εργασιών του Κ.Α.Δ. με τα μεγαλύτερα έσοδα του Κ.Α. 023 του εντύπου Ε3 για να συγκρθεί με τον μέσο όρο του δευτεροβάθμιου Κ.Α.Δ. που έχει δημοσιοποιηθεί από την Α.Α.Δ.Ε. με το έγγραφο ΔΥΠΗΔΕΔ 1048703 ΕΞ 2024 </t>
        </r>
      </text>
    </comment>
    <comment ref="D13" authorId="0">
      <text>
        <r>
          <rPr>
            <sz val="9"/>
            <color indexed="81"/>
            <rFont val="Tahoma"/>
            <family val="2"/>
            <charset val="161"/>
          </rPr>
          <t>Εισάγετε το ποσό που αποκτήθηκε από μισθωτή εργασία ή σύνταξη</t>
        </r>
      </text>
    </comment>
    <comment ref="D14" authorId="0">
      <text>
        <r>
          <rPr>
            <sz val="9"/>
            <color indexed="81"/>
            <rFont val="Tahoma"/>
            <family val="2"/>
            <charset val="161"/>
          </rPr>
          <t>Εισάγετε το ποσό που αποκτήθηκε από ατομική αγροτική επιχειρηματική δραστηριότητα</t>
        </r>
      </text>
    </comment>
    <comment ref="N14" authorId="0">
      <text>
        <r>
          <rPr>
            <sz val="9"/>
            <color indexed="81"/>
            <rFont val="Tahoma"/>
            <family val="2"/>
            <charset val="161"/>
          </rPr>
          <t xml:space="preserve">Εισάγετε με </t>
        </r>
        <r>
          <rPr>
            <u/>
            <sz val="9"/>
            <color indexed="81"/>
            <rFont val="Tahoma"/>
            <family val="2"/>
            <charset val="161"/>
          </rPr>
          <t>αρνητικό πρόσημο</t>
        </r>
        <r>
          <rPr>
            <sz val="9"/>
            <color indexed="81"/>
            <rFont val="Tahoma"/>
            <family val="2"/>
            <charset val="161"/>
          </rPr>
          <t xml:space="preserve"> το ποσό τυχόν ζημιάς από προηγούμενα φορολογικά έτη(π.χ. -10.000)</t>
        </r>
      </text>
    </comment>
    <comment ref="D15" authorId="0">
      <text>
        <r>
          <rPr>
            <sz val="9"/>
            <color indexed="81"/>
            <rFont val="Tahoma"/>
            <family val="2"/>
            <charset val="161"/>
          </rPr>
          <t>Εισάγετε το απαλλασόμενο ποσό που αποκτήθηκε από επιχειρηματική δραστηριότητα</t>
        </r>
      </text>
    </comment>
    <comment ref="F18" authorId="0">
      <text>
        <r>
          <rPr>
            <sz val="9"/>
            <color indexed="81"/>
            <rFont val="Tahoma"/>
            <family val="2"/>
            <charset val="161"/>
          </rPr>
          <t>Εισάγετε τα έτη άσκησης της επιχειρηματικής δρστηριότητας, από την πρώτη έναρξη, (1, 2, 3 κ.λπ.)</t>
        </r>
      </text>
    </comment>
    <comment ref="N18" authorId="0">
      <text>
        <r>
          <rPr>
            <sz val="9"/>
            <color indexed="81"/>
            <rFont val="Tahoma"/>
            <family val="2"/>
            <charset val="161"/>
          </rPr>
          <t>Υπόλοιπο ζημιάς το οποίο μπορεί να μεταφερθεί σε επόμενα φορολογικά έτη, σύμφωνα με τις διατάξεις του άρθρου 27 του Κ.Φ.Ε.</t>
        </r>
      </text>
    </comment>
    <comment ref="D19" authorId="0">
      <text>
        <r>
          <rPr>
            <sz val="9"/>
            <color indexed="81"/>
            <rFont val="Tahoma"/>
            <family val="2"/>
            <charset val="161"/>
          </rPr>
          <t>Η προσαύξηση υπολογίζεται με 10% για τα τρία (3) έτη που έπονται της δεύτερης τριετίας από τη δήλωση έναρξης επαγγελματικής δραστηριότητας, επιπλέον 10%, επί του ποσού της τρίτης τριετίας για τα τρία (3) έτη που έπονται της δεύτερης τριετίας και επιπλέον 10%, επί του ποσού της τέταρτης τριετίας για τα επόμενα έτη</t>
        </r>
      </text>
    </comment>
    <comment ref="F20" authorId="0">
      <text>
        <r>
          <rPr>
            <sz val="9"/>
            <color indexed="81"/>
            <rFont val="Tahoma"/>
            <family val="2"/>
            <charset val="161"/>
          </rPr>
          <t>Εισάγετε τις μικτές αποδοχές του υψηλότερα αμειβόμενου υπαλλήλου που απασχολείται, αναγόμενες σε ετήσια αμοιβή για πλήρη απασχόληση</t>
        </r>
      </text>
    </comment>
    <comment ref="F22" authorId="0">
      <text>
        <r>
          <rPr>
            <sz val="9"/>
            <color indexed="81"/>
            <rFont val="Tahoma"/>
            <family val="2"/>
            <charset val="161"/>
          </rPr>
          <t>Εισάγετε το ετήσιο κόστος που καταβάλλει ο υπόχρεος (ατομική επιχείρηση) για τη μισθοδοσία του προσωπικού που απασχολεί</t>
        </r>
      </text>
    </comment>
    <comment ref="D24" authorId="0">
      <text>
        <r>
          <rPr>
            <sz val="9"/>
            <color indexed="81"/>
            <rFont val="Tahoma"/>
            <family val="2"/>
            <charset val="161"/>
          </rPr>
          <t xml:space="preserve">Για την εφαρμογή της προσαύξησης λαμβάνεται υπόψη ο μέσος όρος του ετήσιου κύκλου εργασιών του αντίστοιχου Κ.Α.Δ. δεύτερου βαθμού του προηγούμενου φορολογικού έτους, που αφορά στους υπόχρεους που ασκούν ατομική επιχειρηματική δραστηριότητα, όπως αυτός αναρτάται στον ιστότοπο της Α.Α.Δ.Ε., εντός ενός μηνός από τη λήξη της προθεσμίας υποβολής των δηλώσεων φορολογίας εισοδήματος εκάστου έτους. Για τον προσδιορισμού του μέσου όρου δεν λαμβάνονται υπόψη οι επιτηδευματίες με μηδενικό κύκλο εργασιών. </t>
        </r>
        <r>
          <rPr>
            <i/>
            <sz val="9"/>
            <color indexed="81"/>
            <rFont val="Tahoma"/>
            <family val="2"/>
            <charset val="161"/>
          </rPr>
          <t>Ειδικά ως προς τους υπόχρεους με Κ.Α.Δ. «εκμετάλλευση καταστήματος ψιλικών ειδών γενικά (47.19.10.01)»,  «εκμετάλλευση περιπτέρου (47.19.10.02)» και «λιανικό εμπόριο προϊόντων καπνού σε εξειδικευμένα καταστήματα (47.26)», για τον προσδιορισμό του ετήσιου κύκλου εργασιών του υπόχρεου και τον προσδιορισμό του μέσου όρου του ετήσιου κύκλου εργασιών του Κ.Α.Δ. δεν λαμβάνονται υπόψη οι πωλήσεις των καπνοβιομηχανικών προϊόντων.  Για τους υπόχρεους με Κ.Α.Δ. «εκμετάλλευση καταστήματος ψιλικών ειδών γενικά (47.19.10.01)» και «εκμετάλλευση περιπτέρου (47.19.10.02)» ως μέσος όρος για την εφαρμογή της προσαύξησης λαμβάνεται υπόψη ο μέσος όρος ετήσιου κύκλου εργασιών του συνόλου των επιτηδευματιών με τους δύο αυτούς Κ.Α.Δ., χωρίς να λαμβάνονται υπόψη οι επιτηδευματίες με μηδενικό κύκλο εργασιών. Για την εύρεση του μέσου όρου ετήσιου κύκλου εργασιών των επιτηδευματιών με τους λοιπούς τεταρτοβάθμιους κωδικούς υπό τον Κ.Α.Δ. 47.19, πλην των Κ.Α.Δ. 47.19.10.01 και 47.19.10.02, δεν λαμβάνονται υπόψη οι επιτηδευματίες με Κ.Α.Δ. 47.19.10.01 και 47.19.10.02</t>
        </r>
        <r>
          <rPr>
            <sz val="9"/>
            <color indexed="81"/>
            <rFont val="Tahoma"/>
            <family val="2"/>
            <charset val="161"/>
          </rPr>
          <t>. Η προσαύξηση αυτή δεν εφαρμόζεται όταν ο Μ.Ο. του ετήσιου κύκλου εργασιών του αντίστοιχου Κ.Α.Δ. δεν υπερβαίνει τις 10.000,00 ευρώ ή όταν το πλήθος των επιτηδευματιών που υπάγονται στον συγκεκριμένο Κ.Α.Δ. δεν υπερβαίνει τους τριάντα (30)</t>
        </r>
      </text>
    </comment>
    <comment ref="D30" authorId="0">
      <text>
        <r>
          <rPr>
            <sz val="9"/>
            <color indexed="81"/>
            <rFont val="Tahoma"/>
            <family val="2"/>
            <charset val="161"/>
          </rPr>
          <t xml:space="preserve">Εισάγετε τις ημέρες για τους οποίους η επιχειρηματική δραστηριότητα </t>
        </r>
        <r>
          <rPr>
            <u/>
            <sz val="9"/>
            <color indexed="81"/>
            <rFont val="Tahoma"/>
            <family val="2"/>
            <charset val="161"/>
          </rPr>
          <t>περιορίστηκε</t>
        </r>
        <r>
          <rPr>
            <sz val="9"/>
            <color indexed="81"/>
            <rFont val="Tahoma"/>
            <family val="2"/>
            <charset val="161"/>
          </rPr>
          <t xml:space="preserve"> από νομοθετικές ή κανονιστικές ρυθμίσεις. Επισημαίνεται ότι σύμφωνα με τις διατάξεις της παραγράφου 7 του άρθρου 28Α του Κ.Φ.Ε. "</t>
        </r>
        <r>
          <rPr>
            <i/>
            <sz val="9"/>
            <color indexed="81"/>
            <rFont val="Tahoma"/>
            <family val="2"/>
            <charset val="161"/>
          </rPr>
          <t xml:space="preserve">όταν οι επαγγελματικές δραστηριότητες του υπόχρεου περιορίζονται χρονικά από νομοθετικές και κανονιστικές ρυθμίσεις που περιορίζουν την άσκηση της δραστηριότητας εντός του φορολογικού έτους, το τεκμήριο </t>
        </r>
        <r>
          <rPr>
            <i/>
            <u/>
            <sz val="9"/>
            <color indexed="81"/>
            <rFont val="Tahoma"/>
            <family val="2"/>
            <charset val="161"/>
          </rPr>
          <t>ισχύει αναλογικά</t>
        </r>
        <r>
          <rPr>
            <i/>
            <sz val="9"/>
            <color indexed="81"/>
            <rFont val="Tahoma"/>
            <family val="2"/>
            <charset val="161"/>
          </rPr>
          <t xml:space="preserve"> για το χρονικό διάστημα κατά το οποίο οι δραστηριότητες αυτές επιτρέπονται</t>
        </r>
        <r>
          <rPr>
            <sz val="9"/>
            <color indexed="81"/>
            <rFont val="Tahoma"/>
            <family val="2"/>
            <charset val="161"/>
          </rPr>
          <t>".</t>
        </r>
      </text>
    </comment>
    <comment ref="D39" authorId="0">
      <text>
        <r>
          <rPr>
            <sz val="9"/>
            <color indexed="81"/>
            <rFont val="Tahoma"/>
            <family val="2"/>
            <charset val="161"/>
          </rPr>
          <t xml:space="preserve">Επιλέξτε </t>
        </r>
        <r>
          <rPr>
            <u/>
            <sz val="9"/>
            <color indexed="81"/>
            <rFont val="Tahoma"/>
            <family val="2"/>
            <charset val="161"/>
          </rPr>
          <t>ΝΑΙ</t>
        </r>
        <r>
          <rPr>
            <sz val="9"/>
            <color indexed="81"/>
            <rFont val="Tahoma"/>
            <family val="2"/>
            <charset val="161"/>
          </rPr>
          <t xml:space="preserve"> στην περίπτωση που ο υπόχρεος :
</t>
        </r>
        <r>
          <rPr>
            <b/>
            <sz val="9"/>
            <color indexed="81"/>
            <rFont val="Tahoma"/>
            <family val="2"/>
            <charset val="161"/>
          </rPr>
          <t>-</t>
        </r>
        <r>
          <rPr>
            <sz val="9"/>
            <color indexed="81"/>
            <rFont val="Tahoma"/>
            <family val="2"/>
            <charset val="161"/>
          </rPr>
          <t xml:space="preserve"> Ασκεί αγροτική επιχειρηματική δραστηριότητα, ή
</t>
        </r>
        <r>
          <rPr>
            <b/>
            <sz val="9"/>
            <color indexed="81"/>
            <rFont val="Tahoma"/>
            <family val="2"/>
            <charset val="161"/>
          </rPr>
          <t>-</t>
        </r>
        <r>
          <rPr>
            <sz val="9"/>
            <color indexed="81"/>
            <rFont val="Tahoma"/>
            <family val="2"/>
            <charset val="161"/>
          </rPr>
          <t xml:space="preserve"> Αμοιβεται ως μπλοκάκι, ή
</t>
        </r>
        <r>
          <rPr>
            <b/>
            <sz val="9"/>
            <color indexed="81"/>
            <rFont val="Tahoma"/>
            <family val="2"/>
            <charset val="161"/>
          </rPr>
          <t>-</t>
        </r>
        <r>
          <rPr>
            <sz val="9"/>
            <color indexed="81"/>
            <rFont val="Tahoma"/>
            <family val="2"/>
            <charset val="161"/>
          </rPr>
          <t xml:space="preserve"> Είναι ασφαλιστικός διαμεσολαβητής που συμβάλλεται με έως και 2 ασφαλιστικές επιχειρήσεις και δηλώνει ως επαγγελματική έδρα την κατοικία του, ή
</t>
        </r>
        <r>
          <rPr>
            <b/>
            <sz val="9"/>
            <color indexed="81"/>
            <rFont val="Tahoma"/>
            <family val="2"/>
            <charset val="161"/>
          </rPr>
          <t>-</t>
        </r>
        <r>
          <rPr>
            <sz val="9"/>
            <color indexed="81"/>
            <rFont val="Tahoma"/>
            <family val="2"/>
            <charset val="161"/>
          </rPr>
          <t xml:space="preserve"> Παρουσιάζει αναπηρία μεγαλύτερη του 80%, ή
</t>
        </r>
        <r>
          <rPr>
            <b/>
            <sz val="9"/>
            <color indexed="81"/>
            <rFont val="Tahoma"/>
            <family val="2"/>
            <charset val="161"/>
          </rPr>
          <t>-</t>
        </r>
        <r>
          <rPr>
            <sz val="9"/>
            <color indexed="81"/>
            <rFont val="Tahoma"/>
            <family val="2"/>
            <charset val="161"/>
          </rPr>
          <t xml:space="preserve"> Διατηρεί καφενείο που βρίσκεται σε οικισμό με πληθυσμό μικρότερο των 500 κατοίκων</t>
        </r>
      </text>
    </comment>
    <comment ref="D40" authorId="0">
      <text>
        <r>
          <rPr>
            <sz val="9"/>
            <color indexed="81"/>
            <rFont val="Tahoma"/>
            <family val="2"/>
            <charset val="161"/>
          </rPr>
          <t xml:space="preserve">Επιλέξτε </t>
        </r>
        <r>
          <rPr>
            <u/>
            <sz val="9"/>
            <color indexed="81"/>
            <rFont val="Tahoma"/>
            <family val="2"/>
            <charset val="161"/>
          </rPr>
          <t>ΝΑΙ</t>
        </r>
        <r>
          <rPr>
            <sz val="9"/>
            <color indexed="81"/>
            <rFont val="Tahoma"/>
            <family val="2"/>
            <charset val="161"/>
          </rPr>
          <t xml:space="preserve"> εφόσον ο υπόχρεος :
</t>
        </r>
        <r>
          <rPr>
            <b/>
            <sz val="9"/>
            <color indexed="81"/>
            <rFont val="Tahoma"/>
            <family val="2"/>
            <charset val="161"/>
          </rPr>
          <t>-</t>
        </r>
        <r>
          <rPr>
            <sz val="9"/>
            <color indexed="81"/>
            <rFont val="Tahoma"/>
            <family val="2"/>
            <charset val="161"/>
          </rPr>
          <t xml:space="preserve"> Ασκεί τη δραστηριότητά του και έχει την κύρια κατοικία του σε οικισμούς της ηπειρωτικής χώρας με πληθυσμό μικρότερο των 500 κατοίκων, ή 
</t>
        </r>
        <r>
          <rPr>
            <b/>
            <sz val="9"/>
            <color indexed="81"/>
            <rFont val="Tahoma"/>
            <family val="2"/>
            <charset val="161"/>
          </rPr>
          <t>-</t>
        </r>
        <r>
          <rPr>
            <sz val="9"/>
            <color indexed="81"/>
            <rFont val="Tahoma"/>
            <family val="2"/>
            <charset val="161"/>
          </rPr>
          <t xml:space="preserve"> Ασκεί τη δραστηριότητά του και έχει την κύρια κατοικία τουσε νησιά με πληθυσμό μικρότερο των 3.100 κατοίκων</t>
        </r>
      </text>
    </comment>
    <comment ref="D41" authorId="0">
      <text>
        <r>
          <rPr>
            <sz val="9"/>
            <color indexed="81"/>
            <rFont val="Tahoma"/>
            <family val="2"/>
            <charset val="161"/>
          </rPr>
          <t xml:space="preserve">Επιλέξτε </t>
        </r>
        <r>
          <rPr>
            <u/>
            <sz val="9"/>
            <color indexed="81"/>
            <rFont val="Tahoma"/>
            <family val="2"/>
            <charset val="161"/>
          </rPr>
          <t>ΝΑΙ</t>
        </r>
        <r>
          <rPr>
            <sz val="9"/>
            <color indexed="81"/>
            <rFont val="Tahoma"/>
            <family val="2"/>
            <charset val="161"/>
          </rPr>
          <t xml:space="preserve"> στην περίπτωση που ο υπόχρεος :
</t>
        </r>
        <r>
          <rPr>
            <b/>
            <sz val="9"/>
            <color indexed="81"/>
            <rFont val="Tahoma"/>
            <family val="2"/>
            <charset val="161"/>
          </rPr>
          <t>-</t>
        </r>
        <r>
          <rPr>
            <sz val="9"/>
            <color indexed="81"/>
            <rFont val="Tahoma"/>
            <family val="2"/>
            <charset val="161"/>
          </rPr>
          <t xml:space="preserve"> Είναι πολύτεκνος, ή 
</t>
        </r>
        <r>
          <rPr>
            <b/>
            <sz val="9"/>
            <color indexed="81"/>
            <rFont val="Tahoma"/>
            <family val="2"/>
            <charset val="161"/>
          </rPr>
          <t>-</t>
        </r>
        <r>
          <rPr>
            <sz val="9"/>
            <color indexed="81"/>
            <rFont val="Tahoma"/>
            <family val="2"/>
            <charset val="161"/>
          </rPr>
          <t xml:space="preserve"> Παρουσιάζει αναπηρία ίση ή μεγαλύτερη του 67%, ή 
</t>
        </r>
        <r>
          <rPr>
            <b/>
            <sz val="9"/>
            <color indexed="81"/>
            <rFont val="Tahoma"/>
            <family val="2"/>
            <charset val="161"/>
          </rPr>
          <t>-</t>
        </r>
        <r>
          <rPr>
            <sz val="9"/>
            <color indexed="81"/>
            <rFont val="Tahoma"/>
            <family val="2"/>
            <charset val="161"/>
          </rPr>
          <t xml:space="preserve"> Είναι γονέας μονογονεϊκής οικογένειας με ανήλικα τέκνα, ή
</t>
        </r>
        <r>
          <rPr>
            <b/>
            <sz val="9"/>
            <color indexed="81"/>
            <rFont val="Tahoma"/>
            <family val="2"/>
            <charset val="161"/>
          </rPr>
          <t>-</t>
        </r>
        <r>
          <rPr>
            <sz val="9"/>
            <color indexed="81"/>
            <rFont val="Tahoma"/>
            <family val="2"/>
            <charset val="161"/>
          </rPr>
          <t xml:space="preserve"> Είναι γονέας με τέκνα με ποσοστό νοητικής ή σωματικής αναπηρίας τουλάχιστον 67%, εφόσον είναι άγαμα, διαζευγμένα ή σε χηρεία που θεωρούνται εξαρτώμενα, ή 
</t>
        </r>
        <r>
          <rPr>
            <b/>
            <sz val="9"/>
            <color indexed="81"/>
            <rFont val="Tahoma"/>
            <family val="2"/>
            <charset val="161"/>
          </rPr>
          <t>-</t>
        </r>
        <r>
          <rPr>
            <sz val="9"/>
            <color indexed="81"/>
            <rFont val="Tahoma"/>
            <family val="2"/>
            <charset val="161"/>
          </rPr>
          <t xml:space="preserve"> Είναι εκμεταλευτής ΤΑΞΙ με ποσοστό ιδιοκτησίας επί του οχήματος μικρότερη του 25%</t>
        </r>
      </text>
    </comment>
    <comment ref="F47" authorId="0">
      <text>
        <r>
          <rPr>
            <sz val="9"/>
            <color indexed="81"/>
            <rFont val="Tahoma"/>
            <family val="2"/>
            <charset val="161"/>
          </rPr>
          <t>Για τους υπόχρεους που αποκτούν εισόδημα από μισθωτή εργασία ή σύνταξη ή από αγροτική επιχειρηματική δραστηριότητα, το οποίο υπολείπεται του ποσού που προσδιορίζεται, το προσδιοριζόμενο ποσό μειώνεται κατά ποσό που αντιστοιχεί στο εισόδημα που αποκτούν από τη μισθωτή εργασία, τη σύνταξη ή την αγροτική δραστηριότητα</t>
        </r>
      </text>
    </comment>
    <comment ref="H51" authorId="0">
      <text>
        <r>
          <rPr>
            <sz val="9"/>
            <color indexed="81"/>
            <rFont val="Tahoma"/>
            <family val="2"/>
            <charset val="161"/>
          </rPr>
          <t>Απαραίτητος έλεγχος δεδομένων και υπολογισμών στην περίπτωσξ κατά την οποία το ελάχιστο ετήσιο εισόδημα είμαι μεγαλύτερο από το δηλούμενο και  υπάρχουν και απαλλασόμενα του φόρου έσοδα στους Κ.Α. 659-660 και 619-620 του εντύπου Ε1</t>
        </r>
      </text>
    </comment>
    <comment ref="F53" authorId="0">
      <text>
        <r>
          <rPr>
            <sz val="9"/>
            <color indexed="81"/>
            <rFont val="Tahoma"/>
            <family val="2"/>
            <charset val="161"/>
          </rPr>
          <t>Εισάγετε το ποσό του φορολογητέου εισοδήματος από την ατομική επιχειρηματική δραστηριότητα βάσει λογιστικών αρχείων (βιβλίων και στοιχείων), μετά τη φορολογική αναμόρφωση. Σε περίπτωση</t>
        </r>
        <r>
          <rPr>
            <u/>
            <sz val="9"/>
            <color indexed="81"/>
            <rFont val="Tahoma"/>
            <family val="2"/>
            <charset val="161"/>
          </rPr>
          <t xml:space="preserve"> ζημιάς</t>
        </r>
        <r>
          <rPr>
            <sz val="9"/>
            <color indexed="81"/>
            <rFont val="Tahoma"/>
            <family val="2"/>
            <charset val="161"/>
          </rPr>
          <t xml:space="preserve"> αναγράφεται το ποσό με </t>
        </r>
        <r>
          <rPr>
            <u/>
            <sz val="9"/>
            <color indexed="81"/>
            <rFont val="Tahoma"/>
            <family val="2"/>
            <charset val="161"/>
          </rPr>
          <t>αρνητικό πρόσημο</t>
        </r>
        <r>
          <rPr>
            <sz val="9"/>
            <color indexed="81"/>
            <rFont val="Tahoma"/>
            <family val="2"/>
            <charset val="161"/>
          </rPr>
          <t xml:space="preserve"> (π.χ. -10.000)</t>
        </r>
      </text>
    </comment>
  </commentList>
</comments>
</file>

<file path=xl/comments2.xml><?xml version="1.0" encoding="utf-8"?>
<comments xmlns="http://schemas.openxmlformats.org/spreadsheetml/2006/main">
  <authors>
    <author>Γιώργος Κορομηλάς</author>
  </authors>
  <commentList>
    <comment ref="D4" authorId="0">
      <text>
        <r>
          <rPr>
            <sz val="9"/>
            <color indexed="81"/>
            <rFont val="Tahoma"/>
            <family val="2"/>
            <charset val="161"/>
          </rPr>
          <t>Εισάγετε το ετήσιο ποσό του μικτού κατώτατου μισθού των άρθρων 134 του Κώδικα Ατομικού Εργατικού Δικαίου (Π.Δ.80/2022) και 103 του Ν.4172/2013, όπως ισχύει κατά την τελευταία ημέρα του αντίστοιχου φορολογικού έτους. Για το 2023 είναι 10.920,00 ευρώ (780,00 χ 14)</t>
        </r>
      </text>
    </comment>
  </commentList>
</comments>
</file>

<file path=xl/sharedStrings.xml><?xml version="1.0" encoding="utf-8"?>
<sst xmlns="http://schemas.openxmlformats.org/spreadsheetml/2006/main" count="889" uniqueCount="858">
  <si>
    <t>Ετήσιος κατώτατος μισθός</t>
  </si>
  <si>
    <t>Μέγιστο ποσό τεκμαρτού εισοδήματος</t>
  </si>
  <si>
    <t>Έτη άσκησης επιχειρηματικής δραστηριότητας</t>
  </si>
  <si>
    <t>1η (1 έως 3)</t>
  </si>
  <si>
    <t>Τριετίες / Ετήσιος κατώτατος μισθός με τριετίες</t>
  </si>
  <si>
    <t>Προσαύξηση κόστους μισθοδοσίας</t>
  </si>
  <si>
    <t>Μ/Ο ετησίου κύκλου εργασιών αντιστοίχου Κ.Α.Δ.</t>
  </si>
  <si>
    <t>2η (4 έως 6)</t>
  </si>
  <si>
    <t>3η (7 έως 9)</t>
  </si>
  <si>
    <t>4η (10 έως 12)</t>
  </si>
  <si>
    <t>5η (13 και άνω)</t>
  </si>
  <si>
    <t>Πρώτη τριετία (1ο έως και 3ο έτος)</t>
  </si>
  <si>
    <t>Δεύτερη τριετία (4ο έως και 6ο έτος</t>
  </si>
  <si>
    <t>Τρίτη τριετία (7ο έως και 9ο έτος)</t>
  </si>
  <si>
    <t>Τέταρτη τριετία (10ο έως και 12ο έτος)</t>
  </si>
  <si>
    <t>Πέμπτη και επόμενες τριετίες (13ο και άνω έτος)</t>
  </si>
  <si>
    <t>1η</t>
  </si>
  <si>
    <t>2η</t>
  </si>
  <si>
    <t>3η</t>
  </si>
  <si>
    <t>4η</t>
  </si>
  <si>
    <t>5η +</t>
  </si>
  <si>
    <t>ΝΑΙ</t>
  </si>
  <si>
    <t>ΟΧΙ</t>
  </si>
  <si>
    <t>Μείωση λόγω τόπου άσκησης δραστηριότητας</t>
  </si>
  <si>
    <t>Ετήσιες αποδοχές υψηλότερα αμοιβόμενου υπαλλήλου</t>
  </si>
  <si>
    <t>Εισόδημα</t>
  </si>
  <si>
    <t>Φόρος</t>
  </si>
  <si>
    <t>Ποσοστό υπολογισμού απαιτούμενων δαπανών</t>
  </si>
  <si>
    <t>Κλιμάκιο</t>
  </si>
  <si>
    <t>κλιμακίου</t>
  </si>
  <si>
    <t>Σύνολο</t>
  </si>
  <si>
    <t>εισοδήματος</t>
  </si>
  <si>
    <t>φόρου</t>
  </si>
  <si>
    <t>Συντελεστής</t>
  </si>
  <si>
    <t>%</t>
  </si>
  <si>
    <t>εισοδ'ηματος</t>
  </si>
  <si>
    <t>Προσαύξηση λόγω υπέρβασης μέσου όρου Κ.Α.Δ.</t>
  </si>
  <si>
    <t>Μείωση υπόχρεων πολυτέκνων ή με αναπηρία ποσοστου 67% και άνω κ.λπ.</t>
  </si>
  <si>
    <t>Ι. Δεδομένα / Προσδιορισμός αρχικού ποσού</t>
  </si>
  <si>
    <t>Μέγιστο ποσό δαπανών</t>
  </si>
  <si>
    <t>Μέγιστο ποσό περ. β' παρ. 2 αρ. 28Α Κ.Φ.Ε.</t>
  </si>
  <si>
    <t>Μέγιστο ποσό περ. α' παρ. 2 αρ. 28Α Κ.Φ.Ε.</t>
  </si>
  <si>
    <t>Περί της εφαρμογής</t>
  </si>
  <si>
    <t>01.61</t>
  </si>
  <si>
    <t>ΥΠΟΣΤΗΡΙΚΤΙΚΕΣ ΔΡΑΣΤΗΡΙΟΤΗΤΕΣ ΓΙΑ ΤΗ ΦΥΤΙΚΗ ΠΑΡΑΓΩΓΗ</t>
  </si>
  <si>
    <t>01.62</t>
  </si>
  <si>
    <t>ΥΠΟΣΤΗΡΙΚΤΙΚΕΣ ΔΡΑΣΤΗΡΙΟΤΗΤΕΣ ΓΙΑ ΤΗ ΖΩΙΚΗ ΠΑΡΑΓΩΓΗ</t>
  </si>
  <si>
    <t>01.63</t>
  </si>
  <si>
    <t>ΔΡΑΣΤΗΡΙΟΤΗΤΕΣ ΜΕΤΑ ΤΗ ΣΥΓΚΟΜΙΔΗ</t>
  </si>
  <si>
    <t>02.40</t>
  </si>
  <si>
    <t>ΥΠΟΣΤΗΡΙΚΤΙΚΕΣ ΠΡΟΣ ΤΗ ΔΑΣΟΚΟΜΙΑ ΥΠΗΡΕΣΙΕΣ</t>
  </si>
  <si>
    <t>08.11</t>
  </si>
  <si>
    <t>ΕΞΟΡΥΞΗ ΔΙΑΚΟΣΜΗΤΙΚΩΝ ΚΑΙ ΟΙΚΟΔΟΜΙΚΩΝ ΛΙΘΩΝ, ΑΣΒΕΣΤΟΛΙΘΟΥ, ΓΥΨΟΥ, ΚΙΜΩΛΙΑΣ ΚΑΙ ΣΧΙΣΤΟΛΙΘΟΥ</t>
  </si>
  <si>
    <t>10.11</t>
  </si>
  <si>
    <t>ΕΠΕΞΕΡΓΑΣΙΑ ΚΑΙ ΣΥΝΤΗΡΗΣΗ ΚΡΕΑΤΟΣ</t>
  </si>
  <si>
    <t>10.13</t>
  </si>
  <si>
    <t>ΠΑΡΑΓΩΓΗ ΠΡΟΪΟΝΤΩΝ ΚΡΕΑΤΟΣ ΚΑΙ ΚΡΕΑΤΟΣ ΠΟΥΛΕΡΙΚΩΝ</t>
  </si>
  <si>
    <t>10.31</t>
  </si>
  <si>
    <t>ΕΠΕΞΕΡΓΑΣΙΑ ΚΑΙ ΣΥΝΤΗΡΗΣΗ ΠΑΤΑΤΩΝ</t>
  </si>
  <si>
    <t>10.32</t>
  </si>
  <si>
    <t>ΠΑΡΑΓΩΓΗ ΧΥΜΩΝ ΦΡΟΥΤΩΝ ΚΑΙ ΛΑΧΑΝΙΚΩΝ</t>
  </si>
  <si>
    <t>10.39</t>
  </si>
  <si>
    <t>ΑΛΛΗ ΕΠΕΞΕΡΓΑΣΙΑ ΚΑΙ ΣΥΝΤΗΡΗΣΗ ΦΡΟΥΤΩΝ ΚΑΙ ΛΑΧΑΝΙΚΩΝ</t>
  </si>
  <si>
    <t>10.41</t>
  </si>
  <si>
    <t>ΠΑΡΑΓΩΓΗ ΕΛΑΙΩΝ ΚΑΙ ΛΙΠΩΝ</t>
  </si>
  <si>
    <t>10.51</t>
  </si>
  <si>
    <t>ΛΕΙΤΟΥΡΓΙΑ ΓΑΛΑΚΤΟΚΟΜΕΙΩΝ ΚΑΙ ΤΥΡΟΚΟΜΙΑ</t>
  </si>
  <si>
    <t>10.52</t>
  </si>
  <si>
    <t>ΠΑΡΑΓΩΓΗ ΠΑΓΩΤΩΝ</t>
  </si>
  <si>
    <t>10.61</t>
  </si>
  <si>
    <t>ΠΑΡΑΓΩΓΗ ΠΡΟΪΟΝΤΩΝ ΑΛΕΥΡΟΜΥΛΩΝ</t>
  </si>
  <si>
    <t>10.71</t>
  </si>
  <si>
    <t>ΑΡΤΟΠΟΙΙΑ· ΠΑΡΑΓΩΓΗ ΝΩΠΩΝ ΕΙΔΩΝ ΖΑΧΑΡΟΠΛΑΣΤΙΚΗΣ</t>
  </si>
  <si>
    <t>10.72</t>
  </si>
  <si>
    <t>ΠΑΡΑΓΩΓΗ ΠΑΞΙΜΑΔΙΩΝ ΚΑΙ ΜΠΙΣΚΟΤΩΝ· ΠΑΡΑΓΩΓΗ ΔΙΑΤΗΡΟΥΜΕΝΩΝ ΕΙΔΩΝ ΖΑΧΑΡΟΠΛΑΣΤΙΚΗΣ</t>
  </si>
  <si>
    <t>10.73</t>
  </si>
  <si>
    <t>ΠΑΡΑΓΩΓΗ ΜΑΚΑΡΟΝΙΩΝ, ΛΑΖΑΝΙΩΝ, ΚΟΥΣΚΟΥΣ ΚΑΙ ΠΑΡΟΜΟΙΩΝ ΑΛΕΥΡΩΔΩΝ ΠΡΟΪΟΝΤΩΝ</t>
  </si>
  <si>
    <t>10.82</t>
  </si>
  <si>
    <t>ΠΑΡΑΓΩΓΗ ΚΑΚΑΟΥ, ΣΟΚΟΛΑΤΑΣ ΚΑΙ ΖΑΧΑΡΩΤΩΝ</t>
  </si>
  <si>
    <t>10.83</t>
  </si>
  <si>
    <t>ΕΠΕΞΕΡΓΑΣΙΑ ΤΣΑΓΙΟΥ ΚΑΙ ΚΑΦΕ</t>
  </si>
  <si>
    <t>10.84</t>
  </si>
  <si>
    <t>ΠΑΡΑΓΩΓΗ ΑΡΤΥΜΑΤΩΝ ΚΑΙ ΚΑΡΥΚΕΥΜΑΤΩΝ</t>
  </si>
  <si>
    <t>10.85</t>
  </si>
  <si>
    <t>ΠΑΡΑΓΩΓΗ ΕΤΟΙΜΩΝ ΓΕΥΜΑΤΩΝ ΚΑΙ ΦΑΓΗΤΩΝ</t>
  </si>
  <si>
    <t>10.89</t>
  </si>
  <si>
    <t>ΠΑΡΑΓΩΓΗ ΑΛΛΩΝ ΕΙΔΩΝ ΔΙΑΤΡΟΦΗΣ Π.Δ.Κ.Α.</t>
  </si>
  <si>
    <t>10.91</t>
  </si>
  <si>
    <t>ΠΑΡΑΓΩΓΗ ΠΑΡΑΣΚΕΥΑΣΜΕΝΩΝ ΖΩΟΤΡΟΦΩΝ ΓΙΑ ΖΩΑ ΠΟΥ ΕΚΤΡΕΦΟΝΤΑΙ ΣΕ ΑΓΡΟΚΤΗΜΑΤΑ</t>
  </si>
  <si>
    <t>11.01</t>
  </si>
  <si>
    <t>ΑΠΟΣΤΑΞΗ, ΑΝΑΚΑΘΑΡΙΣΜΟΣ ΚΑΙ ΑΝΑΜΙΞΗ ΑΛΚΟΟΛΟΥΧΩΝ ΠΟΤΩΝ</t>
  </si>
  <si>
    <t>11.02</t>
  </si>
  <si>
    <t>ΠΑΡΑΓΩΓΗ ΟΙΝΟΥ ΑΠΟ ΣΤΑΦΥΛΙΑ</t>
  </si>
  <si>
    <t>13.30</t>
  </si>
  <si>
    <t>ΤΕΛΕΙΟΠΟΙΗΣΗ (ΦΙΝΙΡΙΣΜΑ) ΥΦΑΝΤΟΥΡΓΙΚΩΝ ΠΡΟΪΟΝΤΩΝ</t>
  </si>
  <si>
    <t>13.92</t>
  </si>
  <si>
    <t>ΚΑΤΑΣΚΕΥΗ ΕΤΟΙΜΩΝ ΚΛΩΣΤΟΫΦΑΝΤΟΥΡΓΙΚΩΝ ΕΙΔΩΝ, ΕΚΤΟΣ ΑΠΟ ΕΝΔΥΜΑΤΑ</t>
  </si>
  <si>
    <t>13.99</t>
  </si>
  <si>
    <t>ΚΑΤΑΣΚΕΥΗ ΑΛΛΩΝ ΥΦΑΝΤΟΥΡΓΙΚΩΝ ΠΡΟΪΟΝΤΩΝ Π.Δ.Κ.Α.</t>
  </si>
  <si>
    <t>14.12</t>
  </si>
  <si>
    <t>ΚΑΤΑΣΚΕΥΗ ΕΝΔΥΜΑΤΩΝ ΕΡΓΑΣΙΑΣ</t>
  </si>
  <si>
    <t>14.13</t>
  </si>
  <si>
    <t>ΚΑΤΑΣΚΕΥΗ ΑΛΛΩΝ ΕΞΩΤΕΡΙΚΩΝ ΕΝΔΥΜΑΤΩΝ</t>
  </si>
  <si>
    <t>14.14</t>
  </si>
  <si>
    <t>ΚΑΤΑΣΚΕΥΗ ΕΣΩΡΟΥΧΩΝ</t>
  </si>
  <si>
    <t>14.19</t>
  </si>
  <si>
    <t>ΚΑΤΑΣΚΕΥΗ ΑΛΛΩΝ ΕΝΔΥΜΑΤΩΝ ΚΑΙ ΕΞΑΡΤΗΜΑΤΩΝ ΕΝΔΥΣΗΣ</t>
  </si>
  <si>
    <t>14.20</t>
  </si>
  <si>
    <t>ΚΑΤΑΣΚΕΥΗ ΓΟΥΝΙΝΩΝ ΕΙΔΩΝ</t>
  </si>
  <si>
    <t>14.39</t>
  </si>
  <si>
    <t>ΚΑΤΑΣΚΕΥΗ ΑΛΛΩΝ ΠΛΕΚΤΩΝ ΕΙΔΩΝ ΚΑΙ ΕΙΔΩΝ ΠΛΕΞΗΣ ΚΡΟΣΕ</t>
  </si>
  <si>
    <t>15.12</t>
  </si>
  <si>
    <t>ΚΑΤΑΣΚΕΥΗ ΕΙΔΩΝ ΤΑΞΙΔΙΟΥ (ΑΠΟΣΚΕΥΩΝ), ΤΣΑΝΤΩΝ ΚΑΙ ΠΑΡΟΜΟΙΩΝ ΕΙΔΩΝ, ΕΙΔΩΝ ΣΕΛΟΠΟΙΙΑΣ ΚΑΙ ΣΑΓΜΑΤΟΠΟΙΙΑΣ</t>
  </si>
  <si>
    <t>15.20</t>
  </si>
  <si>
    <t>ΚΑΤΑΣΚΕΥΗ ΥΠΟΔΗΜΑΤΩΝ</t>
  </si>
  <si>
    <t>16.10</t>
  </si>
  <si>
    <t>ΠΡΙΟΝΙΣΜΑ, ΠΛΑΝΙΣΜΑ ΚΑΙ ΕΜΠΟΤΙΣΜΟΣ ΞΥΛΟΥ</t>
  </si>
  <si>
    <t>16.23</t>
  </si>
  <si>
    <t>ΚΑΤΑΣΚΕΥΗ ΑΛΛΩΝ ΞΥΛΟΥΡΓΙΚΩΝ ΠΡΟΪΟΝΤΩΝ ΟΙΚΟΔΟΜΙΚΗΣ</t>
  </si>
  <si>
    <t>16.24</t>
  </si>
  <si>
    <t>ΚΑΤΑΣΚΕΥΗ ΞΥΛΙΝΩΝ ΕΜΠΟΡΕΥΜΑΤΟΚΙΒΩΤΙΩΝ</t>
  </si>
  <si>
    <t>16.29</t>
  </si>
  <si>
    <t>ΚΑΤΑΣΚΕΥΗ ΑΛΛΩΝ ΠΡΟΪΟΝΤΩΝ ΑΠΟ ΞΥΛΟ· ΚΑΤΑΣΚΕΥΗ ΕΙΔΩΝ ΑΠΟ ΦΕΛΛΟ ΚΑΙ ΕΙΔΩΝ ΚΑΛΑΘΟΠΟΙΙΑΣ ΚΑΙ ΣΠΑΡΤΟΠΛΕΚΤΙΚΗΣ</t>
  </si>
  <si>
    <t>17.21</t>
  </si>
  <si>
    <t>ΚΑΤΑΣΚΕΥΗ ΚΥΜΑΤΟΕΙΔΟΥΣ ΧΑΡΤΙΟΥ ΚΑΙ ΧΑΡΤΟΝΙΟΥ ΚΑΙ ΕΜΠΟΡΕΥΜΑΤΟΚΙΒΩΤΙΩΝ ΑΠΟ ΧΑΡΤΙ ΚΑΙ ΧΑΡΤΟΝΙ</t>
  </si>
  <si>
    <t>17.22</t>
  </si>
  <si>
    <t>ΚΑΤΑΣΚΕΥΗ ΧΑΡΤΙΝΩΝ ΕΙΔΩΝ ΟΙΚΙΑΚΗΣ ΧΡΗΣΗΣ, ΕΙΔΩΝ ΥΓΙΕΙΝΗΣ ΚΑΙ ΕΙΔΩΝ ΤΟΥΑΛΕΤΑΣ</t>
  </si>
  <si>
    <t>17.23</t>
  </si>
  <si>
    <t>ΚΑΤΑΣΚΕΥΗ ΕΙΔΩΝ ΧΑΡΤΟΠΩΛΕΙΟΥ (ΧΑΡΤΙΚΩΝ)</t>
  </si>
  <si>
    <t>17.29</t>
  </si>
  <si>
    <t>ΚΑΤΑΣΚΕΥΗ ΑΛΛΩΝ ΕΙΔΩΝ ΑΠΟ ΧΑΡΤΙ ΚΑΙ ΧΑΡΤΟΝΙ</t>
  </si>
  <si>
    <t>18.12</t>
  </si>
  <si>
    <t>ΑΛΛΕΣ ΕΚΤΥΠΩΤΙΚΕΣ ΔΡΑΣΤΗΡΙΟΤΗΤΕΣ</t>
  </si>
  <si>
    <t>18.13</t>
  </si>
  <si>
    <t>ΥΠΗΡΕΣΙΕΣ ΠΡΟΕΚΤΥΠΩΣΗΣ ΚΑΙ ΠΡΟΕΓΓΡΑΦΗΣ ΜΕΣΩΝ</t>
  </si>
  <si>
    <t>18.14</t>
  </si>
  <si>
    <t>ΒΙΒΛΙΟΔΕΤΙΚΕΣ ΚΑΙ ΣΥΝΑΦΕΙΣ ΔΡΑΣΤΗΡΙΟΤΗΤΕΣ</t>
  </si>
  <si>
    <t>18.20</t>
  </si>
  <si>
    <t>ΑΝΑΠΑΡΑΓΩΓΗ ΠΡΟΕΓΓΕΓΡΑΜΜΕΝΩΝ ΜΕΣΩΝ</t>
  </si>
  <si>
    <t>20.41</t>
  </si>
  <si>
    <t>ΠΑΡΑΓΩΓΗ ΣΑΠΟΥΝΙΩΝ ΚΑΙ ΑΠΟΡΡΥΠΑΝΤΙΚΩΝ, ΠΡΟΪΟΝΤΩΝ ΚΑΘΑΡΙΣΜΟΥ ΚΑΙ ΣΤΙΛΒΩΣΗΣ</t>
  </si>
  <si>
    <t>20.42</t>
  </si>
  <si>
    <t>ΠΑΡΑΓΩΓΗ ΑΡΩΜΑΤΩΝ ΚΑΙ ΠΑΡΑΣΚΕΥΑΣΜΑΤΩΝ ΚΑΛΛΩΠΙΣΜΟΥ</t>
  </si>
  <si>
    <t>22.19</t>
  </si>
  <si>
    <t>ΚΑΤΑΣΚΕΥΗ ΑΛΛΩΝ ΠΡΟΪΟΝΤΩΝ ΑΠΟ ΕΛΑΣΤΙΚΟ (ΚΑΟΥΤΣΟΥΚ)</t>
  </si>
  <si>
    <t>22.22</t>
  </si>
  <si>
    <t>ΚΑΤΑΣΚΕΥΗ ΠΛΑΣΤΙΚΩΝ ΕΙΔΩΝ ΣΥΣΚΕΥΑΣΙΑΣ</t>
  </si>
  <si>
    <t>22.23</t>
  </si>
  <si>
    <t>ΚΑΤΑΣΚΕΥΗ ΠΛΑΣΤΙΚΩΝ ΟΙΚΟΔΟΜΙΚΩΝ ΥΛΙΚΩΝ</t>
  </si>
  <si>
    <t>22.29</t>
  </si>
  <si>
    <t>ΚΑΤΑΣΚΕΥΗ ΑΛΛΩΝ ΠΛΑΣΤΙΚΩΝ ΠΡΟΪΟΝΤΩΝ</t>
  </si>
  <si>
    <t>23.12</t>
  </si>
  <si>
    <t>ΜΟΡΦΟΠΟΙΗΣΗ ΚΑΙ ΚΑΤΕΡΓΑΣΙΑ ΕΠΙΠΕΔΟΥ ΓΥΑΛΙΟΥ</t>
  </si>
  <si>
    <t>23.19</t>
  </si>
  <si>
    <t>ΚΑΤΑΣΚΕΥΗ ΚΑΙ ΚΑΤΕΡΓΑΣΙΑ ΑΛΛΩΝ ΕΙΔΩΝ ΓΥΑΛΙΟΥ, ΠΕΡΙΛΑΜΒΑΝΟΜΕΝΟΥ ΤΟΥ ΓΥΑΛΙΟΥ ΓΙΑ ΤΕΧΝΙΚΕΣ ΧΡΗΣΕΙΣ</t>
  </si>
  <si>
    <t>23.41</t>
  </si>
  <si>
    <t>ΚΑΤΑΣΚΕΥΗ ΚΕΡΑΜΙΚΩΝ ΕΙΔΩΝ ΟΙΚΙΑΚΗΣ ΧΡΗΣΗΣ ΚΑΙ ΚΕΡΑΜΙΚΩΝ ΔΙΑΚΟΣΜΗΤΙΚΩΝ ΕΙΔΩΝ</t>
  </si>
  <si>
    <t>23.61</t>
  </si>
  <si>
    <t>ΚΑΤΑΣΚΕΥΗ ΔΟΜΙΚΩΝ ΠΡΟΪΟΝΤΩΝ ΑΠΟ ΣΚΥΡΟΔΕΜΑ</t>
  </si>
  <si>
    <t>23.62</t>
  </si>
  <si>
    <t>ΚΑΤΑΣΚΕΥΗ ΔΟΜΙΚΩΝ ΠΡΟΪΟΝΤΩΝ ΑΠΟ ΓΥΨΟ</t>
  </si>
  <si>
    <t>23.63</t>
  </si>
  <si>
    <t>ΚΑΤΑΣΚΕΥΗ ΕΤΟΙΜΟΥ ΣΚΥΡΟΔΕΜΑΤΟΣ</t>
  </si>
  <si>
    <t>23.69</t>
  </si>
  <si>
    <t>ΚΑΤΑΣΚΕΥΗ ΑΛΛΩΝ ΠΡΟΪΟΝΤΩΝ ΑΠΟ ΣΚΥΡΟΔΕΜΑ, ΓΥΨΟ ΚΑΙ ΤΣΙΜΕΝΤΟ</t>
  </si>
  <si>
    <t>23.70</t>
  </si>
  <si>
    <t>ΚΟΠΗ, ΜΟΡΦΟΠΟΙΗΣΗ ΚΑΙ ΤΕΛΙΚΗ ΕΠΕΞΕΡΓΑΣΙΑ ΛΙΘΩΝ</t>
  </si>
  <si>
    <t>25.11</t>
  </si>
  <si>
    <t>ΚΑΤΑΣΚΕΥΗ ΜΕΤΑΛΛΙΚΩΝ ΣΚΕΛΕΤΩΝ ΚΑΙ ΜΕΡΩΝ ΜΕΤΑΛΛΙΚΩΝ ΣΚΕΛΕΤΩΝ</t>
  </si>
  <si>
    <t>25.12</t>
  </si>
  <si>
    <t>ΚΑΤΑΣΚΕΥΗ ΜΕΤΑΛΛΙΚΩΝ ΠΟΡΤΩΝ ΚΑΙ ΠΑΡΑΘΥΡΩΝ</t>
  </si>
  <si>
    <t>25.29</t>
  </si>
  <si>
    <t>ΚΑΤΑΣΚΕΥΗ ΑΛΛΩΝ ΜΕΤΑΛΛΙΚΩΝ ΝΤΕΠΟΖΙΤΩΝ, ΔΕΞΑΜΕΝΩΝ ΚΑΙ ΔΟΧΕΙΩΝ</t>
  </si>
  <si>
    <t>25.50</t>
  </si>
  <si>
    <t>ΣΦΥΡΗΛΑΤΗΣΗ, ΚΟΙΛΑΝΣΗ, ΑΝΙΣΟΠΑΧΗ ΤΥΠΩΣΗ ΚΑΙ ΜΟΡΦΟΠΟΙΗΣΗ ΜΕΤΑΛΛΩΝ ΜΕ ΕΛΑΣΗ· ΚΟΝΙΟΜΕΤΑΛΛΟΥΡΓΙΑ</t>
  </si>
  <si>
    <t>25.61</t>
  </si>
  <si>
    <t>ΚΑΤΕΡΓΑΣΙΑ ΚΑΙ ΕΠΙΚΑΛΥΨΗ ΜΕΤΑΛΛΩΝ</t>
  </si>
  <si>
    <t>25.62</t>
  </si>
  <si>
    <t>ΜΕΤΑΛΛΟΤΕΧΝΙΑ</t>
  </si>
  <si>
    <t>25.72</t>
  </si>
  <si>
    <t>ΚΑΤΑΣΚΕΥΗ ΚΛΕΙΔΑΡΙΩΝ ΚΑΙ ΜΕΝΤΕΣΕΔΩΝ</t>
  </si>
  <si>
    <t>25.73</t>
  </si>
  <si>
    <t>ΚΑΤΑΣΚΕΥΗ ΕΡΓΑΛΕΙΩΝ</t>
  </si>
  <si>
    <t>25.92</t>
  </si>
  <si>
    <t>ΚΑΤΑΣΚΕΥΗ ΕΛΑΦΡΩΝ ΜΕΤΑΛΛΙΚΩΝ ΕΙΔΩΝ ΣΥΣΚΕΥΑΣΙΑΣ</t>
  </si>
  <si>
    <t>25.93</t>
  </si>
  <si>
    <t>ΚΑΤΑΣΚΕΥΗ ΕΙΔΩΝ ΑΠΟ ΣΥΡΜΑ, ΑΛΥΣΙΔΩΝ ΚΑΙ ΕΛΑΤΗΡΙΩΝ</t>
  </si>
  <si>
    <t>25.99</t>
  </si>
  <si>
    <t>ΚΑΤΑΣΚΕΥΗ ΑΛΛΩΝ ΜΕΤΑΛΛΙΚΩΝ ΠΡΟΪΟΝΤΩΝ Π.Δ.Κ.Α.</t>
  </si>
  <si>
    <t>26.11</t>
  </si>
  <si>
    <t>ΚΑΤΑΣΚΕΥΗ ΗΛΕΚΤΡΟΝΙΚΩΝ ΕΞΑΡΤΗΜΑΤΩΝ</t>
  </si>
  <si>
    <t>26.20</t>
  </si>
  <si>
    <t>ΚΑΤΑΣΚΕΥΗ ΗΛΕΚΤΡΟΝΙΚΩΝ ΥΠΟΛΟΓΙΣΤΩΝ ΚΑΙ ΠΕΡΙΦΕΡΕΙΑΚΟΥ ΕΞΟΠΛΙΣΜΟΥ</t>
  </si>
  <si>
    <t>26.30</t>
  </si>
  <si>
    <t>ΚΑΤΑΣΚΕΥΗ ΕΞΟΠΛΙΣΜΟΥ ΕΠΙΚΟΙΝΩΝΙΑΣ</t>
  </si>
  <si>
    <t>27.12</t>
  </si>
  <si>
    <t>ΚΑΤΑΣΚΕΥΗ ΣΥΣΚΕΥΩΝ ΔΙΑΝΟΜΗΣ ΚΑΙ ΕΛΕΓΧΟΥ ΗΛΕΚΤΡΙΚΟΥ ΡΕΥΜΑΤΟΣ</t>
  </si>
  <si>
    <t>27.40</t>
  </si>
  <si>
    <t>ΚΑΤΑΣΚΕΥΗ ΗΛΕΚΤΡΟΛΟΓΙΚΟΥ ΦΩΤΙΣΤΙΚΟΥ ΕΞΟΠΛΙΣΜΟΥ</t>
  </si>
  <si>
    <t>27.52</t>
  </si>
  <si>
    <t>ΚΑΤΑΣΚΕΥΗ ΜΗ ΗΛΕΚΤΡΙΚΩΝ ΟΙΚΙΑΚΩΝ ΣΥΣΚΕΥΩΝ</t>
  </si>
  <si>
    <t>28.22</t>
  </si>
  <si>
    <t>ΚΑΤΑΣΚΕΥΗ ΕΞΟΠΛΙΣΜΟΥ ΑΝΥΨΩΣΗΣ ΚΑΙ ΔΙΑΚΙΝΗΣΗΣ ΦΟΡΤΙΩΝ</t>
  </si>
  <si>
    <t>28.25</t>
  </si>
  <si>
    <t>ΚΑΤΑΣΚΕΥΗ ΨΥΚΤΙΚΟΥ ΚΑΙ ΚΛΙΜΑΤΙΣΤΙΚΟΥ ΕΞΟΠΛΙΣΜΟΥ ΜΗ ΟΙΚΙΑΚΗΣ ΧΡΗΣΗΣ</t>
  </si>
  <si>
    <t>28.29</t>
  </si>
  <si>
    <t>ΚΑΤΑΣΚΕΥΗ ΑΛΛΩΝ ΜΗΧΑΝΗΜΑΤΩΝ ΓΕΝΙΚΗΣ ΧΡΗΣΗΣ Π.Δ.Κ.Α.</t>
  </si>
  <si>
    <t>28.30</t>
  </si>
  <si>
    <t>ΚΑΤΑΣΚΕΥΗ ΓΕΩΡΓΙΚΩΝ ΚΑΙ ΔΑΣΟΚΟΜΙΚΩΝ ΜΗΧΑΝΗΜΑΤΩΝ</t>
  </si>
  <si>
    <t>28.41</t>
  </si>
  <si>
    <t>ΚΑΤΑΣΚΕΥΗ ΜΗΧΑΝΗΜΑΤΩΝ ΜΟΡΦΟΠΟΙΗΣΗΣ ΜΕΤΑΛΛΟΥ</t>
  </si>
  <si>
    <t>28.93</t>
  </si>
  <si>
    <t>ΚΑΤΑΣΚΕΥΗ ΜΗΧΑΝΗΜΑΤΩΝ ΕΠΕΞΕΡΓΑΣΙΑΣ ΤΡΟΦΙΜΩΝ, ΠΟΤΩΝ ΚΑΙ ΚΑΠΝΟΥ</t>
  </si>
  <si>
    <t>28.99</t>
  </si>
  <si>
    <t>ΚΑΤΑΣΚΕΥΗ ΑΛΛΩΝ ΜΗΧΑΝΗΜΑΤΩΝ ΕΙΔΙΚΗΣ ΧΡΗΣΗΣ Π.Δ.Κ.Α.</t>
  </si>
  <si>
    <t>29.20</t>
  </si>
  <si>
    <t>ΚΑΤΑΣΚΕΥΗ ΑΜΑΞΩΜΑΤΩΝ ΓΙΑ ΜΗΧΑΝΟΚΙΝΗΤΑ ΟΧΗΜΑΤΑ· ΚΑΤΑΣΚΕΥΗ ΡΥΜΟΥΛΚΟΥΜΕΝΩΝ ΚΑΙ ΗΜΙΡΥΜΟΥΛΚΟΥΜΕΝΩΝ ΟΧΗΜΑΤΩΝ</t>
  </si>
  <si>
    <t>29.32</t>
  </si>
  <si>
    <t>ΚΑΤΑΣΚΕΥΗ ΑΛΛΩΝ ΜΕΡΩΝ ΚΑΙ ΕΞΑΡΤΗΜΑΤΩΝ ΓΙΑ ΜΗΧΑΝΟΚΙΝΗΤΑ ΟΧΗΜΑΤΑ</t>
  </si>
  <si>
    <t>30.11</t>
  </si>
  <si>
    <t>ΝΑΥΠΗΓΗΣΗ ΠΛΟΙΩΝ ΚΑΙ ΠΛΩΤΩΝ ΚΑΤΑΣΚΕΥΩΝ</t>
  </si>
  <si>
    <t>30.12</t>
  </si>
  <si>
    <t>ΝΑΥΠΗΓΗΣΗ ΣΚΑΦΩΝ ΑΝΑΨΥΧΗΣ ΚΑΙ ΑΘΛΗΤΙΣΜΟΥ</t>
  </si>
  <si>
    <t>31.01</t>
  </si>
  <si>
    <t>ΚΑΤΑΣΚΕΥΗ ΕΠΙΠΛΩΝ ΓΙΑ ΓΡΑΦΕΙΑ ΚΑΙ ΚΑΤΑΣΤΗΜΑΤΑ</t>
  </si>
  <si>
    <t>31.02</t>
  </si>
  <si>
    <t>ΚΑΤΑΣΚΕΥΗ ΕΠΙΠΛΩΝ ΚΟΥΖΙΝΑΣ</t>
  </si>
  <si>
    <t>31.03</t>
  </si>
  <si>
    <t>ΚΑΤΑΣΚΕΥΗ ΣΤΡΩΜΑΤΩΝ</t>
  </si>
  <si>
    <t>31.09</t>
  </si>
  <si>
    <t>ΚΑΤΑΣΚΕΥΗ ΑΛΛΩΝ ΕΠΙΠΛΩΝ</t>
  </si>
  <si>
    <t>32.12</t>
  </si>
  <si>
    <t>ΚΑΤΑΣΚΕΥΗ ΚΟΣΜΗΜΑΤΩΝ ΚΑΙ ΣΥΝΑΦΩΝ ΕΙΔΩΝ</t>
  </si>
  <si>
    <t>32.13</t>
  </si>
  <si>
    <t>ΚΑΤΑΣΚΕΥΗ ΚΟΣΜΗΜΑΤΩΝ ΑΠΟΜΙΜΗΣΗΣ ΚΑΙ ΣΥΝΑΦΩΝ ΕΙΔΩΝ</t>
  </si>
  <si>
    <t>32.20</t>
  </si>
  <si>
    <t>ΚΑΤΑΣΚΕΥΗ ΜΟΥΣΙΚΩΝ ΟΡΓΑΝΩΝ</t>
  </si>
  <si>
    <t>32.30</t>
  </si>
  <si>
    <t>ΚΑΤΑΣΚΕΥΗ ΑΘΛΗΤΙΚΩΝ ΕΙΔΩΝ</t>
  </si>
  <si>
    <t>32.40</t>
  </si>
  <si>
    <t>ΚΑΤΑΣΚΕΥΗ ΠΑΙΧΝΙΔΙΩΝ ΚΑΘΕ ΕΙΔΟΥΣ</t>
  </si>
  <si>
    <t>32.50</t>
  </si>
  <si>
    <t>ΚΑΤΑΣΚΕΥΗ ΙΑΤΡΙΚΩΝ ΚΑΙ ΟΔΟΝΤΙΑΤΡΙΚΩΝ ΟΡΓΑΝΩΝ ΚΑΙ ΠΡΟΜΗΘΕΙΩΝ</t>
  </si>
  <si>
    <t>32.99</t>
  </si>
  <si>
    <t>ΑΛΛΕΣ ΜΕΤΑΠΟΙΗΤΙΚΕΣ ΔΡΑΣΤΗΡΙΟΤΗΤΕΣ Π.Δ.Κ.Α.</t>
  </si>
  <si>
    <t>33.11</t>
  </si>
  <si>
    <t>ΕΠΙΣΚΕΥΗ ΜΕΤΑΛΛΙΚΩΝ ΠΡΟΪΟΝΤΩΝ</t>
  </si>
  <si>
    <t>33.12</t>
  </si>
  <si>
    <t>ΕΠΙΣΚΕΥΗ ΜΗΧΑΝΗΜΑΤΩΝ</t>
  </si>
  <si>
    <t>33.13</t>
  </si>
  <si>
    <t>ΕΠΙΣΚΕΥΗ ΗΛΕΚΤΡΟΝΙΚΟΥ ΚΑΙ ΟΠΤΙΚΟΥ ΕΞΟΠΛΙΣΜΟΥ</t>
  </si>
  <si>
    <t>33.14</t>
  </si>
  <si>
    <t>ΕΠΙΣΚΕΥΗ ΗΛΕΚΤΡΙΚΟΥ ΕΞΟΠΛΙΣΜΟΥ</t>
  </si>
  <si>
    <t>33.15</t>
  </si>
  <si>
    <t>ΕΠΙΣΚΕΥΗ ΚΑΙ ΣΥΝΤΗΡΗΣΗ ΠΛΟΙΩΝ ΚΑΙ ΣΚΑΦΩΝ</t>
  </si>
  <si>
    <t>33.19</t>
  </si>
  <si>
    <t>ΕΠΙΣΚΕΥΗ ΑΛΛΟΥ ΕΞΟΠΛΙΣΜΟΥ</t>
  </si>
  <si>
    <t>33.20</t>
  </si>
  <si>
    <t>ΕΓΚΑΤΑΣΤΑΣΗ ΒΙΟΜΗΧΑΝΙΚΩΝ ΜΗΧΑΝΗΜΑΤΩΝ ΚΑΙ ΕΞΟΠΛΙΣΜΟΥ</t>
  </si>
  <si>
    <t>35.11</t>
  </si>
  <si>
    <t>ΠΑΡΑΓΩΓΗ ΗΛΕΚΤΡΙΚΟΥ ΡΕΥΜΑΤΟΣ</t>
  </si>
  <si>
    <t>35.14</t>
  </si>
  <si>
    <t>ΕΜΠΟΡΙΟ ΗΛΕΚΤΡΙΚΟΥ ΡΕΥΜΑΤΟΣ</t>
  </si>
  <si>
    <t>35.30</t>
  </si>
  <si>
    <t>ΠΑΡΟΧΗ ΑΤΜΟΥ ΚΑΙ ΚΛΙΜΑΤΙΣΜΟΥ</t>
  </si>
  <si>
    <t>36.00</t>
  </si>
  <si>
    <t>ΣΥΛΛΟΓΗ, ΕΠΕΞΕΡΓΑΣΙΑ ΚΑΙ ΠΑΡΟΧΗ ΝΕΡΟΥ</t>
  </si>
  <si>
    <t>37.00</t>
  </si>
  <si>
    <t>ΕΠΕΞΕΡΓΑΣΙΑ ΛΥΜΑΤΩΝ</t>
  </si>
  <si>
    <t>38.11</t>
  </si>
  <si>
    <t>ΣΥΛΛΟΓΗ ΜΗ ΕΠΙΚΙΝΔΥΝΩΝ ΑΠΟΡΡΙΜΜΑΤΩΝ</t>
  </si>
  <si>
    <t>38.32</t>
  </si>
  <si>
    <t>ΑΝΑΚΤΗΣΗ ΔΙΑΛΕΓΜΕΝΟΥ ΥΛΙΚΟΥ</t>
  </si>
  <si>
    <t>39.00</t>
  </si>
  <si>
    <t>ΔΡΑΣΤΗΡΙΟΤΗΤΕΣ ΕΞΥΓΙΑΝΣΗΣ ΚΑΙ ΑΛΛΕΣ ΥΠΗΡΕΣΙΕΣ ΓΙΑ ΤΗ ΔΙΑΧΕΙΡΙΣΗ ΑΠΟΒΛΗΤΩΝ</t>
  </si>
  <si>
    <t>41.10</t>
  </si>
  <si>
    <t>ΑΝΑΠΤΥΞΗ ΟΙΚΟΔΟΜΙΚΩΝ ΣΧΕΔΙΩΝ</t>
  </si>
  <si>
    <t>41.20</t>
  </si>
  <si>
    <t>ΚΑΤΑΣΚΕΥΑΣΤΙΚΕΣ ΕΡΓΑΣΙΕΣ ΚΤΙΡΙΩΝ ΓΙΑ ΚΑΤΟΙΚΙΕΣ ΚΑΙ ΜΗ</t>
  </si>
  <si>
    <t>42.11</t>
  </si>
  <si>
    <t>ΚΑΤΑΣΚΕΥΗ ΔΡΟΜΩΝ ΚΑΙ ΑΥΤΟΚΙΝΗΤΟΔΡΟΜΩΝ</t>
  </si>
  <si>
    <t>42.21</t>
  </si>
  <si>
    <t>ΚΑΤΑΣΚΕΥΗ ΚΟΙΝΩΦΕΛΩΝ ΕΡΓΩΝ ΣΧΕΤΙΚΩΝ ΜΕ ΜΕΤΑΦΟΡΑ ΥΓΡΩΝ</t>
  </si>
  <si>
    <t>42.22</t>
  </si>
  <si>
    <t>ΚΑΤΑΣΚΕΥΗ ΚΟΙΝΩΦΕΛΩΝ ΕΡΓΩΝ ΗΛΕΚΤΡΙΚΗΣ ΕΝΕΡΓΕΙΑΣ ΚΑΙ ΤΗΛΕΠΙΚΟΙΝΩΝΙΩΝ</t>
  </si>
  <si>
    <t>42.91</t>
  </si>
  <si>
    <t>ΚΑΤΑΣΚΕΥΗ ΥΔΡΑΥΛΙΚΩΝ ΚΑΙ ΛΙΜΕΝΙΚΩΝ ΕΡΓΩΝ</t>
  </si>
  <si>
    <t>42.99</t>
  </si>
  <si>
    <t>ΚΑΤΑΣΚΕΥΗ ΑΛΛΩΝ ΕΡΓΩΝ ΠΟΛΙΤΙΚΟΥ ΜΗΧΑΝΙΚΟΥ Π.Δ.Κ.Α.</t>
  </si>
  <si>
    <t>43.11</t>
  </si>
  <si>
    <t>ΚΑΤΕΔΑΦΙΣΕΙΣ</t>
  </si>
  <si>
    <t>43.12</t>
  </si>
  <si>
    <t>ΠΡΟΕΤΟΙΜΑΣΙΑ ΕΡΓΟΤΑΞΙΟΥ</t>
  </si>
  <si>
    <t>43.13</t>
  </si>
  <si>
    <t>ΔΟΚΙΜΑΣΤΙΚΕΣ ΓΕΩΤΡΗΣΕΙΣ</t>
  </si>
  <si>
    <t>43.21</t>
  </si>
  <si>
    <t>ΗΛΕΚΤΡΙΚΕΣ ΕΓΚΑΤΑΣΤΑΣΕΙΣ</t>
  </si>
  <si>
    <t>43.22</t>
  </si>
  <si>
    <t>ΥΔΡΑΥΛΙΚΕΣ ΚΑΙ ΚΛΙΜΑΤΙΣΤΙΚΕΣ ΕΓΚΑΤΑΣΤΑΣΕΙΣ ΘΕΡΜΑΝΣΗΣ ΚΑΙ ΨΥΞΗΣ</t>
  </si>
  <si>
    <t>43.29</t>
  </si>
  <si>
    <t>ΑΛΛΕΣ ΚΑΤΑΣΚΕΥΑΣΤΙΚΕΣ ΕΓΚΑΤΑΣΤΑΣΕΙΣ</t>
  </si>
  <si>
    <t>43.31</t>
  </si>
  <si>
    <t>ΕΠΙΧΡΙΣΕΙΣ ΚΟΝΙΑΜΑΤΩΝ</t>
  </si>
  <si>
    <t>43.32</t>
  </si>
  <si>
    <t>ΞΥΛΟΥΡΓΙΚΕΣ ΕΡΓΑΣΙΕΣ</t>
  </si>
  <si>
    <t>43.33</t>
  </si>
  <si>
    <t>ΕΠΕΝΔΥΣΕΙΣ ΔΑΠΕΔΩΝ ΚΑΙ ΤΟΙΧΩΝ</t>
  </si>
  <si>
    <t>43.34</t>
  </si>
  <si>
    <t>ΧΡΩΜΑΤΙΣΜΟΙ ΚΑΙ ΤΟΠΟΘΕΤΗΣΗ ΥΑΛΟΠΙΝΑΚΩΝ</t>
  </si>
  <si>
    <t>43.39</t>
  </si>
  <si>
    <t>ΑΛΛΕΣ ΚΑΤΑΣΚΕΥΑΣΤΙΚΕΣ ΕΡΓΑΣΙΕΣ ΟΛΟΚΛΗΡΩΣΗΣ ΚΑΙ ΤΕΛΕΙΩΜΑΤΟΣ</t>
  </si>
  <si>
    <t>43.91</t>
  </si>
  <si>
    <t>ΔΡΑΣΤΗΡΙΟΤΗΤΕΣ ΚΑΤΑΣΚΕΥΗΣ ΣΤΕΓΩΝ</t>
  </si>
  <si>
    <t>43.99</t>
  </si>
  <si>
    <t>ΑΛΛΕΣ ΕΞΕΙΔΙΚΕΥΜΕΝΕΣ ΚΑΤΑΣΚΕΥΑΣΤΙΚΕΣ ΔΡΑΣΤΗΡΙΟΤΗΤΕΣ Π.Δ.Κ.Α.</t>
  </si>
  <si>
    <t>45.11</t>
  </si>
  <si>
    <t>ΠΩΛΗΣΗ ΑΥΤΟΚΙΝΗΤΩΝ ΚΑΙ ΕΛΑΦΡΩΝ ΜΗΧΑΝΟΚΙΝΗΤΩΝ ΟΧΗΜΑΤΩΝ</t>
  </si>
  <si>
    <t>45.19</t>
  </si>
  <si>
    <t>ΠΩΛΗΣΗ ΑΛΛΩΝ ΜΗΧΑΝΟΚΙΝΗΤΩΝ ΟΧΗΜΑΤΩΝ</t>
  </si>
  <si>
    <t>45.20</t>
  </si>
  <si>
    <t>ΣΥΝΤΗΡΗΣΗ ΚΑΙ ΕΠΙΣΚΕΥΗ ΜΗΧΑΝΟΚΙΝΗΤΩΝ ΟΧΗΜΑΤΩΝ</t>
  </si>
  <si>
    <t>45.31</t>
  </si>
  <si>
    <t>ΧΟΝΔΡΙΚΟ ΕΜΠΟΡΙΟ ΜΕΡΩΝ ΚΑΙ ΕΞΑΡΤΗΜΑΤΩΝ ΜΗΧΑΝΟΚΙΝΗΤΩΝ ΟΧΗΜΑΤΩΝ</t>
  </si>
  <si>
    <t>45.32</t>
  </si>
  <si>
    <t>ΛΙΑΝΙΚΟ ΕΜΠΟΡΙΟ ΜΕΡΩΝ ΚΑΙ ΕΞΑΡΤΗΜΑΤΩΝ ΜΗΧΑΝΟΚΙΝΗΤΩΝ ΟΧΗΜΑΤΩΝ ΣΕ ΕΞΕΙΔΙΚΕΥΜΕΝΑ ΚΑΤΑΣΤΗΜΑΤΑ</t>
  </si>
  <si>
    <t>45.40</t>
  </si>
  <si>
    <t>ΠΩΛΗΣΗ, ΣΥΝΤΗΡΗΣΗ ΚΑΙ ΕΠΙΣΚΕΥΗ ΜΟΤΟΣΙΚΛΕΤΩΝ ΚΑΙ ΤΩΝ ΜΕΡΩΝ ΚΑΙ ΕΞΑΡΤΗΜΑΤΩΝ ΤΟΥΣ</t>
  </si>
  <si>
    <t>46.11</t>
  </si>
  <si>
    <t>ΕΜΠΟΡΙΚΟΙ ΑΝΤΙΠΡΟΣΩΠΟΙ ΠΟΥ ΜΕΣΟΛΑΒΟΥΝ ΣΤΗΝ ΠΩΛΗΣΗ ΓΕΩΡΓΙΚΩΝ ΠΡΩΤΩΝ ΥΛΩΝ, ΖΩΝΤΩΝ ΖΩΩΝ, ΚΛΩΣΤΟΫΦΑΝΤΟΥΡΓΙΚΩΝ ΠΡΩΤΩΝ ΥΛΩΝ ΚΑΙ ΗΜΙΤΕΛΩΝ ΠΡΟΪΟΝΤΩΝ</t>
  </si>
  <si>
    <t>46.12</t>
  </si>
  <si>
    <t>ΕΜΠΟΡΙΚΟΙ ΑΝΤΙΠΡΟΣΩΠΟΙ ΠΟΥ ΜΕΣΟΛΑΒΟΥΝ ΣΤΗΝ ΠΩΛΗΣΗ ΚΑΥΣΙΜΩΝ, ΜΕΤΑΛΛΕΥΜΑΤΩΝ, ΜΕΤΑΛΛΩΝ ΚΑΙ ΒΙΟΜΗΧΑΝΙΚΩΝ ΧΗΜΙΚΩΝ ΠΡΟΪΟΝΤΩΝ</t>
  </si>
  <si>
    <t>46.13</t>
  </si>
  <si>
    <t>ΕΜΠΟΡΙΚΟΙ ΑΝΤΙΠΡΟΣΩΠΟΙ ΠΟΥ ΜΕΣΟΛΑΒΟΥΝ ΣΤΗΝ ΠΩΛΗΣΗ ΞΥΛΕΙΑΣ ΚΑΙ ΟΙΚΟΔΟΜΙΚΩΝ ΥΛΙΚΩΝ</t>
  </si>
  <si>
    <t>46.14</t>
  </si>
  <si>
    <t>ΕΜΠΟΡΙΚΟΙ ΑΝΤΙΠΡΟΣΩΠΟΙ ΠΟΥ ΜΕΣΟΛΑΒΟΥΝ ΣΤΗΝ ΠΩΛΗΣΗ ΜΗΧΑΝΗΜΑΤΩΝ, ΒΙΟΜΗΧΑΝΙΚΟΥ ΕΞΟΠΛΙΣΜΟΥ, ΠΛΟΙΩΝ ΚΑΙ ΑΕΡΟΣΚΑΦΩΝ</t>
  </si>
  <si>
    <t>46.15</t>
  </si>
  <si>
    <t>ΕΜΠΟΡΙΚΟΙ ΑΝΤΙΠΡΟΣΩΠΟΙ ΠΟΥ ΜΕΣΟΛΑΒΟΥΝ ΣΤΗΝ ΠΩΛΗΣΗ ΕΠΙΠΛΩΝ, ΕΙΔΩΝ ΟΙΚΙΑΚΗΣ ΧΡΗΣΗΣ, ΣΙΔΗΡΙΚΩΝ ΚΑΙ ΕΙΔΩΝ ΚΙΓΚΑΛΕΡΙΑΣ</t>
  </si>
  <si>
    <t>46.16</t>
  </si>
  <si>
    <t>ΕΜΠΟΡΙΚΟΙ ΑΝΤΙΠΡΟΣΩΠΟΙ ΠΟΥ ΜΕΣΟΛΑΒΟΥΝ ΣΤΗΝ ΠΩΛΗΣΗ ΚΛΩΣΤΟΫΦΑΝΤΟΥΡΓΙΚΩΝ ΠΡΟΪΟΝΤΩΝ, ΕΝΔΥΜΑΤΩΝ, ΓΟΥΝΑΡΙΚΩΝ, ΥΠΟΔΗΜΑΤΩΝ ΚΑΙ ΔΕΡΜΑΤΙΝΩΝ ΠΡΟΪΟΝΤΩΝ</t>
  </si>
  <si>
    <t>46.17</t>
  </si>
  <si>
    <t>ΕΜΠΟΡΙΚΟΙ ΑΝΤΙΠΡΟΣΩΠΟΙ ΠΟΥ ΜΕΣΟΛΑΒΟΥΝ ΣΤΗΝ ΠΩΛΗΣΗ ΤΡΟΦΙΜΩΝ, ΠΟΤΩΝ ΚΑΙ ΚΑΠΝΟΥ</t>
  </si>
  <si>
    <t>46.18</t>
  </si>
  <si>
    <t>ΕΜΠΟΡΙΚΟΙ ΑΝΤΙΠΡΟΣΩΠΟΙ ΕΙΔΙΚΕΥΜΕΝΟΙ ΣΤΗΝ ΠΩΛΗΣΗ ΑΛΛΩΝ ΣΥΓΚΕΚΡΙΜΕΝΩΝ ΠΡΟΪΟΝΤΩΝ</t>
  </si>
  <si>
    <t>46.19</t>
  </si>
  <si>
    <t>ΕΜΠΟΡΙΚΟΙ ΑΝΤΙΠΡΟΣΩΠΟΙ ΠΟΥ ΜΕΣΟΛΑΒΟΥΝ ΣΤΗΝ ΠΩΛΗΣΗ ΔΙΑΦΟΡΩΝ ΕΙΔΩΝ</t>
  </si>
  <si>
    <t>46.21</t>
  </si>
  <si>
    <t>ΧΟΝΔΡΙΚΟ ΕΜΠΟΡΙΟ ΣΙΤΗΡΩΝ, ΑΚΑΤΕΡΓΑΣΤΟΥ ΚΑΠΝΟΥ, ΣΠΟΡΩΝ ΚΑΙ ΖΩΟΤΡΟΦΩΝ</t>
  </si>
  <si>
    <t>46.22</t>
  </si>
  <si>
    <t>ΧΟΝΔΡΙΚΟ ΕΜΠΟΡΙΟ ΛΟΥΛΟΥΔΙΩΝ ΚΑΙ ΦΥΤΩΝ</t>
  </si>
  <si>
    <t>46.23</t>
  </si>
  <si>
    <t>ΧΟΝΔΡΙΚΟ ΕΜΠΟΡΙΟ ΖΩΝΤΩΝ ΖΩΩΝ</t>
  </si>
  <si>
    <t>46.24</t>
  </si>
  <si>
    <t>ΧΟΝΔΡΙΚΟ ΕΜΠΟΡΙΟ ΔΕΡΜΑΤΩΝ, ΠΡΟΒΙΩΝ ΚΑΙ ΚΑΤΕΡΓΑΣΜΕΝΟΥ ΔΕΡΜΑΤΟΣ</t>
  </si>
  <si>
    <t>46.31</t>
  </si>
  <si>
    <t>ΧΟΝΔΡΙΚΟ ΕΜΠΟΡΙΟ ΦΡΟΥΤΩΝ ΚΑΙ ΛΑΧΑΝΙΚΩΝ</t>
  </si>
  <si>
    <t>46.32</t>
  </si>
  <si>
    <t>ΧΟΝΔΡΙΚΟ ΕΜΠΟΡΙΟ ΚΡΕΑΤΟΣ ΚΑΙ ΠΡΟΪΟΝΤΩΝ ΚΡΕΑΤΟΣ</t>
  </si>
  <si>
    <t>46.33</t>
  </si>
  <si>
    <t>ΧΟΝΔΡΙΚΟ ΕΜΠΟΡΙΟ ΓΑΛΑΚΤΟΚΟΜΙΚΩΝ ΠΡΟΪΟΝΤΩΝ, ΑΒΓΩΝ ΚΑΙ ΒΡΩΣΙΜΩΝ ΕΛΑΙΩΝ ΚΑΙ ΛΙΠΩΝ</t>
  </si>
  <si>
    <t>46.34</t>
  </si>
  <si>
    <t>ΧΟΝΔΡΙΚΟ ΕΜΠΟΡΙΟ ΠΟΤΩΝ</t>
  </si>
  <si>
    <t>46.35</t>
  </si>
  <si>
    <t>ΧΟΝΔΡΙΚΟ ΕΜΠΟΡΙΟ ΠΡΟΪΟΝΤΩΝ ΚΑΠΝΟΥ</t>
  </si>
  <si>
    <t>46.36</t>
  </si>
  <si>
    <t>ΧΟΝΔΡΙΚΟ ΕΜΠΟΡΙΟ ΖΑΧΑΡΗΣ, ΣΟΚΟΛΑΤΑΣ ΚΑΙ ΕΙΔΩΝ ΖΑΧΑΡΟΠΛΑΣΤΙΚΗΣ</t>
  </si>
  <si>
    <t>46.37</t>
  </si>
  <si>
    <t>ΧΟΝΔΡΙΚΟ ΕΜΠΟΡΙΟ ΚΑΦΕ, ΤΣΑΓΙΟΥ, ΚΑΚΑΟΥ ΚΑΙ ΜΠΑΧΑΡΙΚΩΝ</t>
  </si>
  <si>
    <t>46.38</t>
  </si>
  <si>
    <t>ΧΟΝΔΡΙΚΟ ΕΜΠΟΡΙΟ ΑΛΛΩΝ ΤΡΟΦΙΜΩΝ, ΣΥΜΠΕΡΙΛΑΜΒΑΝΟΜΕΝΩΝ ΨΑΡΙΩΝ, ΚΑΡΚΙΝΟΕΙΔΩΝ ΚΑΙ ΜΑΛΑΚΙΩΝ</t>
  </si>
  <si>
    <t>46.39</t>
  </si>
  <si>
    <t>ΜΗ ΕΞΕΙΔΙΚΕΥΜΕΝΟ ΧΟΝΔΡΙΚΟ ΕΜΠΟΡΙΟ ΤΡΟΦΙΜΩΝ, ΠΟΤΩΝ ΚΑΙ ΚΑΠΝΟΥ</t>
  </si>
  <si>
    <t>46.41</t>
  </si>
  <si>
    <t>ΧΟΝΔΡΙΚΟ ΕΜΠΟΡΙΟ ΚΛΩΣΤΟΫΦΑΝΤΟΥΡΓΙΚΩΝ ΠΡΟΪΟΝΤΩΝ</t>
  </si>
  <si>
    <t>46.42</t>
  </si>
  <si>
    <t>ΧΟΝΔΡΙΚΟ ΕΜΠΟΡΙΟ ΕΝΔΥΜΑΤΩΝ ΚΑΙ ΥΠΟΔΗΜΑΤΩΝ</t>
  </si>
  <si>
    <t>46.43</t>
  </si>
  <si>
    <t>ΧΟΝΔΡΙΚΟ ΕΜΠΟΡΙΟ ΗΛΕΚΤΡΙΚΩΝ ΟΙΚΙΑΚΩΝ ΣΥΣΚΕΥΩΝ</t>
  </si>
  <si>
    <t>46.44</t>
  </si>
  <si>
    <t>ΧΟΝΔΡΙΚΟ ΕΜΠΟΡΙΟ ΕΙΔΩΝ ΠΟΡΣΕΛΑΝΗΣ ΚΑΙ ΓΥΑΛΙΚΩΝ ΚΑΙ ΥΛΙΚΩΝ ΚΑΘΑΡΙΣΜΟΥ</t>
  </si>
  <si>
    <t>46.45</t>
  </si>
  <si>
    <t>ΧΟΝΔΡΙΚΟ ΕΜΠΟΡΙΟ ΑΡΩΜΑΤΩΝ ΚΑΙ ΚΑΛΛΥΝΤΙΚΩΝ</t>
  </si>
  <si>
    <t>46.46</t>
  </si>
  <si>
    <t>ΧΟΝΔΡΙΚΟ ΕΜΠΟΡΙΟ ΦΑΡΜΑΚΕΥΤΙΚΩΝ ΠΡΟΪΟΝΤΩΝ</t>
  </si>
  <si>
    <t>46.47</t>
  </si>
  <si>
    <t>ΧΟΝΔΡΙΚΟ ΕΜΠΟΡΙΟ ΕΠΙΠΛΩΝ, ΧΑΛΙΩΝ ΚΑΙ ΦΩΤΙΣΤΙΚΩΝ</t>
  </si>
  <si>
    <t>46.48</t>
  </si>
  <si>
    <t>ΧΟΝΔΡΙΚΟ ΕΜΠΟΡΙΟ ΡΟΛΟΓΙΩΝ ΚΑΙ ΚΟΣΜΗΜΑΤΩΝ</t>
  </si>
  <si>
    <t>46.49</t>
  </si>
  <si>
    <t>ΧΟΝΔΡΙΚΟ ΕΜΠΟΡΙΟ ΑΛΛΩΝ ΕΙΔΩΝ ΟΙΚΙΑΚΗΣ ΧΡΗΣΗΣ</t>
  </si>
  <si>
    <t>46.51</t>
  </si>
  <si>
    <t>ΧΟΝΔΡΙΚΟ ΕΜΠΟΡΙΟ ΗΛΕΚΤΡΟΝΙΚΩΝ ΥΠΟΛΟΓΙΣΤΩΝ, ΠΕΡΙΦΕΡΕΙΑΚΟΥ ΕΞΟΠΛΙΣΜΟΥ ΥΠΟΛΟΓΙΣΤΩΝ ΚΑΙ ΛΟΓΙΣΜΙΚΟΥ</t>
  </si>
  <si>
    <t>46.52</t>
  </si>
  <si>
    <t>ΧΟΝΔΡΙΚΟ ΕΜΠΟΡΙΟ ΗΛΕΚΤΡΟΝΙΚΟΥ ΚΑΙ ΤΗΛΕΠΙΚΟΙΝΩΝΙΑΚΟΥ ΕΞΟΠΛΙΣΜΟΥ ΚΑΙ ΕΞΑΡΤΗΜΑΤΩΝ</t>
  </si>
  <si>
    <t>46.61</t>
  </si>
  <si>
    <t>ΧΟΝΔΡΙΚΟ ΕΜΠΟΡΙΟ ΓΕΩΡΓΙΚΩΝ ΜΗΧΑΝΗΜΑΤΩΝ, ΕΞΟΠΛΙΣΜΟΥ ΚΑΙ ΠΡΟΜΗΘΕΙΩΝ</t>
  </si>
  <si>
    <t>46.62</t>
  </si>
  <si>
    <t>ΧΟΝΔΡΙΚΟ ΕΜΠΟΡΙΟ ΕΡΓΑΛΕΙΟΜΗΧΑΝΩΝ</t>
  </si>
  <si>
    <t>46.63</t>
  </si>
  <si>
    <t>ΧΟΝΔΡΙΚΟ ΕΜΠΟΡΙΟ ΕΞΟΡΥΚΤΙΚΩΝ ΜΗΧΑΝΗΜΑΤΩΝ, ΚΑΘΩΣ ΚΑΙ ΜΗΧΑΝΗΜΑΤΩΝ ΓΙΑ ΚΑΤΑΣΚΕΥΑΣΤΙΚΑ ΕΡΓΑ ΚΑΙ ΕΡΓΑ ΠΟΛΙΤΙΚΟΥ ΜΗΧΑΝΙΚΟΥ</t>
  </si>
  <si>
    <t>46.64</t>
  </si>
  <si>
    <t>ΧΟΝΔΡΙΚΟ ΕΜΠΟΡΙΟ ΜΗΧΑΝΗΜΑΤΩΝ ΓΙΑ ΤΗΝ ΚΛΩΣΤΟΫΦΑΝΤΟΥΡΓΙΚΗ ΒΙΟΜΗΧΑΝΙΑ, ΚΑΙ ΧΟΝΔΡΙΚΟ ΕΜΠΟΡΙΟ ΡΑΠΤΟΜΗΧΑΝΩΝ ΚΑΙ ΠΛΕΚΤΟΜΗΧΑΝΩΝ</t>
  </si>
  <si>
    <t>46.65</t>
  </si>
  <si>
    <t>ΧΟΝΔΡΙΚΟ ΕΜΠΟΡΙΟ ΕΠΙΠΛΩΝ ΓΡΑΦΕΙΟΥ</t>
  </si>
  <si>
    <t>46.66</t>
  </si>
  <si>
    <t>ΧΟΝΔΡΙΚΟ ΕΜΠΟΡΙΟ ΑΛΛΩΝ ΜΗΧΑΝΩΝ ΚΑΙ ΕΞΟΠΛΙΣΜΟΥ ΓΡΑΦΕΙΟΥ</t>
  </si>
  <si>
    <t>46.69</t>
  </si>
  <si>
    <t>ΧΟΝΔΡΙΚΟ ΕΜΠΟΡΙΟ ΑΛΛΩΝ ΜΗΧΑΝΗΜΑΤΩΝ ΚΑΙ ΕΞΟΠΛΙΣΜΟΥ</t>
  </si>
  <si>
    <t>46.71</t>
  </si>
  <si>
    <t>ΧΟΝΔΡΙΚΟ ΕΜΠΟΡΙΟ ΣΤΕΡΕΩΝ, ΥΓΡΩΝ ΚΑΙ ΑΕΡΙΩΝ ΚΑΥΣΙΜΩΝ ΚΑΙ ΣΥΝΑΦΩΝ ΠΡΟΪΟΝΤΩΝ</t>
  </si>
  <si>
    <t>46.72</t>
  </si>
  <si>
    <t>ΧΟΝΔΡΙΚΟ ΕΜΠΟΡΙΟ ΜΕΤΑΛΛΩΝ ΚΑΙ ΜΕΤΑΛΛΕΥΜΑΤΩΝ</t>
  </si>
  <si>
    <t>46.73</t>
  </si>
  <si>
    <t>ΧΟΝΔΡΙΚΟ ΕΜΠΟΡΙΟ ΞΥΛΕΙΑΣ, ΟΙΚΟΔΟΜΙΚΩΝ ΥΛΙΚΩΝ ΚΑΙ ΕΙΔΩΝ ΥΓΙΕΙΝΗΣ</t>
  </si>
  <si>
    <t>46.74</t>
  </si>
  <si>
    <t>ΧΟΝΔΡΙΚΟ ΕΜΠΟΡΙΟ ΣΙΔΗΡΙΚΩΝ, ΥΔΡΑΥΛΙΚΩΝ ΕΙΔΩΝ ΚΑΙ ΕΞΟΠΛΙΣΜΟΥ ΚΑΙ ΠΡΟΜΗΘΕΙΩΝ ΓΙΑ ΕΓΚΑΤΑΣΤΑΣΕΙΣ ΘΕΡΜΑΝΣΗΣ</t>
  </si>
  <si>
    <t>46.75</t>
  </si>
  <si>
    <t>ΧΟΝΔΡΙΚΟ ΕΜΠΟΡΙΟ ΧΗΜΙΚΩΝ ΠΡΟΪΟΝΤΩΝ</t>
  </si>
  <si>
    <t>46.76</t>
  </si>
  <si>
    <t>ΧΟΝΔΡΙΚΟ ΕΜΠΟΡΙΟ ΑΛΛΩΝ ΕΝΔΙΑΜΕΣΩΝ ΠΡΟΪΟΝΤΩΝ</t>
  </si>
  <si>
    <t>46.77</t>
  </si>
  <si>
    <t>ΧΟΝΔΡΙΚΟ ΕΜΠΟΡΙΟ ΑΠΟΡΡΙΜΜΑΤΩΝ ΚΑΙ ΥΠΟΛΕΙΜΜΑΤΩΝ</t>
  </si>
  <si>
    <t>46.90</t>
  </si>
  <si>
    <t>ΜΗ ΕΞΕΙΔΙΚΕΥΜΕΝΟ ΧΟΝΔΡΙΚΟ ΕΜΠΟΡΙΟ</t>
  </si>
  <si>
    <t>47.11</t>
  </si>
  <si>
    <t>ΛΙΑΝΙΚΟ ΕΜΠΟΡΙΟ ΣΕ ΜΗ ΕΞΕΙΔΙΚΕΥΜΕΝΑ ΚΑΤΑΣΤΗΜΑΤΑ ΠΟΥ ΠΩΛΟΥΝ ΚΥΡΙΩΣ ΤΡΟΦΙΜΑ, ΠΟΤΑ Η ΚΑΠΝΟ</t>
  </si>
  <si>
    <t>47.19</t>
  </si>
  <si>
    <t>ΑΛΛΟ ΛΙΑΝΙΚΟ ΕΜΠΟΡΙΟ ΣΕ ΜΗ ΕΞΕΙΔΙΚΕΥΜΕΝΑ ΚΑΤΑΣΤΗΜΑΤΑ</t>
  </si>
  <si>
    <t>47.21</t>
  </si>
  <si>
    <t>ΛΙΑΝΙΚΟ ΕΜΠΟΡΙΟ ΦΡΟΥΤΩΝ ΚΑΙ ΛΑΧΑΝΙΚΩΝ ΣΕ ΕΞΕΙΔΙΚΕΥΜΕΝΑ ΚΑΤΑΣΤΗΜΑΤΑ</t>
  </si>
  <si>
    <t>47.22</t>
  </si>
  <si>
    <t>ΛΙΑΝΙΚΟ ΕΜΠΟΡΙΟ ΚΡΕΑΤΟΣ ΚΑΙ ΠΡΟΪΟΝΤΩΝ ΚΡΕΑΤΟΣ ΣΕ ΕΞΕΙΔΙΚΕΥΜΕΝΑ ΚΑΤΑΣΤΗΜΑΤΑ</t>
  </si>
  <si>
    <t>47.23</t>
  </si>
  <si>
    <t>ΛΙΑΝΙΚΟ ΕΜΠΟΡΙΟ ΨΑΡΙΩΝ, ΚΑΡΚΙΝΟΕΙΔΩΝ ΚΑΙ ΜΑΛΑΚΙΩΝ ΣΕ ΕΞΕΙΔΙΚΕΥΜΕΝΑ ΚΑΤΑΣΤΗΜΑΤΑ</t>
  </si>
  <si>
    <t>47.24</t>
  </si>
  <si>
    <t>ΛΙΑΝΙΚΟ ΕΜΠΟΡΙΟ ΨΩΜΙΟΥ, ΑΡΤΟΣΚΕΥΑΣΜΑΤΩΝ ΚΑΙ ΛΟΙΠΩΝ ΕΙΔΩΝ ΑΡΤΟΠΟΙΙΑΣ ΚΑΙ ΖΑΧΑΡΟΠΛΑΣΤΙΚΗΣ ΣΕ ΕΞΕΙΔΙΚΕΥΜΕΝΑ ΚΑΤΑΣΤΗΜΑΤΑ</t>
  </si>
  <si>
    <t>47.25</t>
  </si>
  <si>
    <t>ΛΙΑΝΙΚΟ ΕΜΠΟΡΙΟ ΠΟΤΩΝ ΣΕ ΕΞΕΙΔΙΚΕΥΜΕΝΑ ΚΑΤΑΣΤΗΜΑΤΑ</t>
  </si>
  <si>
    <t>47.26</t>
  </si>
  <si>
    <t>ΛΙΑΝΙΚΟ ΕΜΠΟΡΙΟ ΠΡΟΪΟΝΤΩΝ ΚΑΠΝΟΥ ΣΕ ΕΞΕΙΔΙΚΕΥΜΕΝΑ ΚΑΤΑΣΤΗΜΑΤΑ</t>
  </si>
  <si>
    <t>47.29</t>
  </si>
  <si>
    <t>ΛΙΑΝΙΚΟ ΕΜΠΟΡΙΟ ΑΛΛΩΝ ΤΡΟΦΙΜΩΝ ΣΕ ΕΞΕΙΔΙΚΕΥΜΕΝΑ ΚΑΤΑΣΤΗΜΑΤΑ</t>
  </si>
  <si>
    <t>47.30</t>
  </si>
  <si>
    <t>ΛΙΑΝΙΚΟ ΕΜΠΟΡΙΟ ΚΑΥΣΙΜΩΝ ΚΙΝΗΣΗΣ ΣΕ ΕΞΕΙΔΙΚΕΥΜΕΝΑ ΚΑΤΑΣΤΗΜΑΤΑ</t>
  </si>
  <si>
    <t>47.41</t>
  </si>
  <si>
    <t>ΛΙΑΝΙΚΟ ΕΜΠΟΡΙΟ ΗΛΕΚΤΡΟΝΙΚΩΝ ΥΠΟΛΟΓΙΣΤΩΝ, ΠΕΡΙΦΕΡΕΙΑΚΩΝ ΜΟΝΑΔΩΝ ΥΠΟΛΟΓΙΣΤΩΝ ΚΑΙ ΛΟΓΙΣΜΙΚΟΥ ΣΕ ΕΞΕΙΔΙΚΕΥΜΕΝΑ ΚΑΤΑΣΤΗΜΑΤΑ</t>
  </si>
  <si>
    <t>47.42</t>
  </si>
  <si>
    <t>ΛΙΑΝΙΚΟ ΕΜΠΟΡΙΟ ΤΗΛΕΠΙΚΟΙΝΩΝΙΑΚΟΥ ΕΞΟΠΛΙΣΜΟΥ ΣΕ ΕΞΕΙΔΙΚΕΥΜΕΝΑ ΚΑΤΑΣΤΗΜΑΤΑ</t>
  </si>
  <si>
    <t>47.43</t>
  </si>
  <si>
    <t>ΛΙΑΝΙΚΟ ΕΜΠΟΡΙΟ ΕΞΟΠΛΙΣΜΟΥ ΗΧΟΥ ΚΑΙ ΕΙΚΟΝΑΣ ΣΕ ΕΞΕΙΔΙΚΕΥΜΕΝΑ ΚΑΤΑΣΤΗΜΑΤΑ</t>
  </si>
  <si>
    <t>47.51</t>
  </si>
  <si>
    <t>ΛΙΑΝΙΚΟ ΕΜΠΟΡΙΟ ΚΛΩΣΤΟΫΦΑΝΤΟΥΡΓΙΚΩΝ ΠΡΟΪΟΝΤΩΝ ΣΕ ΕΞΕΙΔΙΚΕΥΜΕΝΑ ΚΑΤΑΣΤΗΜΑΤΑ</t>
  </si>
  <si>
    <t>47.52</t>
  </si>
  <si>
    <t>ΛΙΑΝΙΚΟ ΕΜΠΟΡΙΟ ΣΙΔΗΡΙΚΩΝ, ΧΡΩΜΑΤΩΝ ΚΑΙ ΤΖΑΜΙΩΝ ΣΕ ΕΞΕΙΔΙΚΕΥΜΕΝΑ ΚΑΤΑΣΤΗΜΑΤΑ</t>
  </si>
  <si>
    <t>47.53</t>
  </si>
  <si>
    <t>ΛΙΑΝΙΚΟ ΕΜΠΟΡΙΟ ΧΑΛΙΩΝ, ΚΙΛΙΜΙΩΝ ΚΑΙ ΕΠΕΝΔΥΣΕΩΝ ΔΑΠΕΔΟΥ ΚΑΙ ΤΟΙΧΟΥ ΣΕ ΕΞΕΙΔΙΚΕΥΜΕΝΑ ΚΑΤΑΣΤΗΜΑΤΑ</t>
  </si>
  <si>
    <t>47.54</t>
  </si>
  <si>
    <t>ΛΙΑΝΙΚΟ ΕΜΠΟΡΙΟ ΗΛΕΚΤΡΙΚΩΝ ΟΙΚΙΑΚΩΝ ΣΥΣΚΕΥΩΝ ΣΕ ΕΞΕΙΔΙΚΕΥΜΕΝΑ ΚΑΤΑΣΤΗΜΑΤΑ</t>
  </si>
  <si>
    <t>47.59</t>
  </si>
  <si>
    <t>ΛΙΑΝΙΚΟ ΕΜΠΟΡΙΟ ΕΠΙΠΛΩΝ, ΦΩΤΙΣΤΙΚΩΝ ΚΑΙ ΑΛΛΩΝ ΕΙΔΩΝ ΟΙΚΙΑΚΗΣ ΧΡΗΣΗΣ ΣΕ ΕΞΕΙΔΙΚΕΥΜΕΝΑ ΚΑΤΑΣΤΗΜΑΤΑ</t>
  </si>
  <si>
    <t>47.61</t>
  </si>
  <si>
    <t>ΛΙΑΝΙΚΟ ΕΜΠΟΡΙΟ ΒΙΒΛΙΩΝ ΣΕ ΕΞΕΙΔΙΚΕΥΜΕΝΑ ΚΑΤΑΣΤΗΜΑΤΑ</t>
  </si>
  <si>
    <t>47.62</t>
  </si>
  <si>
    <t>ΛΙΑΝΙΚΟ ΕΜΠΟΡΙΟ ΕΦΗΜΕΡΙΔΩΝ ΚΑΙ ΓΡΑΦΙΚΗΣ ΥΛΗΣ ΣΕ ΕΞΕΙΔΙΚΕΥΜΕΝΑ ΚΑΤΑΣΤΗΜΑΤΑ</t>
  </si>
  <si>
    <t>47.63</t>
  </si>
  <si>
    <t>ΛΙΑΝΙΚΟ ΕΜΠΟΡΙΟ ΕΓΓΡΑΦΩΝ ΜΟΥΣΙΚΗΣ ΚΑΙ ΕΙΚΟΝΑΣ ΣΕ ΕΞΕΙΔΙΚΕΥΜΕΝΑ ΚΑΤΑΣΤΗΜΑΤΑ</t>
  </si>
  <si>
    <t>47.64</t>
  </si>
  <si>
    <t>ΛΙΑΝΙΚΟ ΕΜΠΟΡΙΟ ΑΘΛΗΤΙΚΟΥ ΕΞΟΠΛΙΣΜΟΥ ΣΕ ΕΞΕΙΔΙΚΕΥΜΕΝΑ ΚΑΤΑΣΤΗΜΑΤΑ</t>
  </si>
  <si>
    <t>47.65</t>
  </si>
  <si>
    <t>ΛΙΑΝΙΚΟ ΕΜΠΟΡΙΟ ΠΑΙΧΝΙΔΙΩΝ ΚΑΘΕ ΕΙΔΟΥΣ ΣΕ ΕΞΕΙΔΙΚΕΥΜΕΝΑ ΚΑΤΑΣΤΗΜΑΤΑ</t>
  </si>
  <si>
    <t>47.71</t>
  </si>
  <si>
    <t>ΛΙΑΝΙΚΟ ΕΜΠΟΡΙΟ ΕΝΔΥΜΑΤΩΝ ΣΕ ΕΞΕΙΔΙΚΕΥΜΕΝΑ ΚΑΤΑΣΤΗΜΑΤΑ</t>
  </si>
  <si>
    <t>47.72</t>
  </si>
  <si>
    <t>ΛΙΑΝΙΚΟ ΕΜΠΟΡΙΟ ΥΠΟΔΗΜΑΤΩΝ ΚΑΙ ΔΕΡΜΑΤΙΝΩΝ ΕΙΔΩΝ ΣΕ ΕΞΕΙΔΙΚΕΥΜΕΝΑ ΚΑΤΑΣΤΗΜΑΤΑ</t>
  </si>
  <si>
    <t>47.73</t>
  </si>
  <si>
    <t>ΛΙΑΝΙΚΟ ΕΜΠΟΡΙΟ ΦΑΡΜΑΚΕΥΤΙΚΩΝ ΕΙΔΩΝ (ΦΑΡΜΑΚΕΙΑ)</t>
  </si>
  <si>
    <t>47.74</t>
  </si>
  <si>
    <t>ΛΙΑΝΙΚΟ ΕΜΠΟΡΙΟ ΙΑΤΡΙΚΩΝ ΚΑΙ ΟΡΘΟΠΕΔΙΚΩΝ ΕΙΔΩΝ ΣΕ ΕΞΕΙΔΙΚΕΥΜΕΝΑ ΚΑΤΑΣΤΗΜΑΤΑ</t>
  </si>
  <si>
    <t>47.75</t>
  </si>
  <si>
    <t>ΛΙΑΝΙΚΟ ΕΜΠΟΡΙΟ ΚΑΛΛΥΝΤΙΚΩΝ ΚΑΙ ΕΙΔΩΝ ΚΑΛΛΩΠΙΣΜΟΥ ΣΕ ΕΞΕΙΔΙΚΕΥΜΕΝΑ ΚΑΤΑΣΤΗΜΑΤΑ</t>
  </si>
  <si>
    <t>47.76</t>
  </si>
  <si>
    <t>ΛΙΑΝΙΚΟ ΕΜΠΟΡΙΟ ΛΟΥΛΟΥΔΙΩΝ, ΦΥΤΩΝ, ΣΠΟΡΩΝ, ΛΙΠΑΣΜΑΤΩΝ, ΖΩΩΝ ΣΥΝΤΡΟΦΙΑΣ ΚΑΙ ΣΧΕΤΙΚΩΝ ΖΩΟΤΡΟΦΩΝ ΣΕ ΕΞΕΙΔΙΚΕΥΜΕΝΑ ΚΑΤΑΣΤΗΜΑΤΑ</t>
  </si>
  <si>
    <t>47.77</t>
  </si>
  <si>
    <t>ΛΙΑΝΙΚΟ ΕΜΠΟΡΙΟ ΡΟΛΟΓΙΩΝ ΚΑΙ ΚΟΣΜΗΜΑΤΩΝ ΣΕ ΕΞΕΙΔΙΚΕΥΜΕΝΑ ΚΑΤΑΣΤΗΜΑΤΑ</t>
  </si>
  <si>
    <t>47.78</t>
  </si>
  <si>
    <t>ΑΛΛΟ ΛΙΑΝΙΚΟ ΕΜΠΟΡΙΟ ΚΑΙΝΟΥΡΓΙΩΝ ΕΙΔΩΝ ΣΕ ΕΞΕΙΔΙΚΕΥΜΕΝΑ ΚΑΤΑΣΤΗΜΑΤΑ</t>
  </si>
  <si>
    <t>47.79</t>
  </si>
  <si>
    <t>ΛΙΑΝΙΚΟ ΕΜΠΟΡΙΟ ΜΕΤΑΧΕΙΡΙΣΜΕΝΩΝ ΕΙΔΩΝ ΣΕ ΚΑΤΑΣΤΗΜΑΤΑ</t>
  </si>
  <si>
    <t>47.81</t>
  </si>
  <si>
    <t>ΛΙΑΝΙΚΟ ΕΜΠΟΡΙΟ ΤΡΟΦΙΜΩΝ, ΠΟΤΩΝ ΚΑΙ ΚΑΠΝΟΥ, ΣΕ ΥΠΑΙΘΡΙΟΥΣ ΠΑΓΚΟΥΣ ΚΑΙ ΑΓΟΡΕΣ</t>
  </si>
  <si>
    <t>47.82</t>
  </si>
  <si>
    <t>ΛΙΑΝΙΚΟ ΕΜΠΟΡΙΟ ΚΛΩΣΤΟΫΦΑΝΤΟΥΡΓΙΚΩΝ ΠΡΟΪΟΝΤΩΝ, ΕΝΔΥΜΑΤΩΝ ΚΑΙ ΥΠΟΔΗΜΑΤΩΝ, ΣΕ ΥΠΑΙΘΡΙΟΥΣ ΠΑΓΚΟΥΣ ΚΑΙ ΑΓΟΡΕΣ</t>
  </si>
  <si>
    <t>47.89</t>
  </si>
  <si>
    <t>ΛΙΑΝΙΚΟ ΕΜΠΟΡΙΟ ΑΛΛΩΝ ΕΙΔΩΝ ΣΕ ΥΠΑΙΘΡΙΟΥΣ ΠΑΓΚΟΥΣ ΚΑΙ ΑΓΟΡΕΣ</t>
  </si>
  <si>
    <t>47.91</t>
  </si>
  <si>
    <t>ΛΙΑΝΙΚΟ ΕΜΠΟΡΙΟ ΑΠΟ ΕΠΙΧΕΙΡΗΣΕΙΣ ΠΩΛΗΣΕΩΝ ΜΕ ΑΛΛΗΛΟΓΡΑΦΙΑ Η ΜΕΣΩ ΔΙΑΔΙΚΤΥΟΥ</t>
  </si>
  <si>
    <t>47.99</t>
  </si>
  <si>
    <t>ΑΛΛΟ ΛΙΑΝΙΚΟ ΕΜΠΟΡΙΟ ΕΚΤΟΣ ΚΑΤΑΣΤΗΜΑΤΩΝ, ΥΠΑΙΘΡΙΩΝ ΠΑΓΚΩΝ Η ΑΓΟΡΩΝ</t>
  </si>
  <si>
    <t>49.31</t>
  </si>
  <si>
    <t>ΑΣΤΙΚΕΣ ΚΑΙ ΠΡΟΑΣΤΙΑΚΕΣ ΧΕΡΣΑΙΕΣ ΜΕΤΑΦΟΡΕΣ ΕΠΙΒΑΤΩΝ</t>
  </si>
  <si>
    <t>49.32</t>
  </si>
  <si>
    <t>ΕΚΜΕΤΑΛΛΕΥΣΗ ΤΑΞΙ</t>
  </si>
  <si>
    <t>49.39</t>
  </si>
  <si>
    <t>ΑΛΛΕΣ ΧΕΡΣΑΙΕΣ ΜΕΤΑΦΟΡΕΣ ΕΠΙΒΑΤΩΝ Π.Δ.Κ.Α.</t>
  </si>
  <si>
    <t>49.41</t>
  </si>
  <si>
    <t>ΟΔΙΚΕΣ ΜΕΤΑΦΟΡΕΣ ΕΜΠΟΡΕΥΜΑΤΩΝ</t>
  </si>
  <si>
    <t>49.42</t>
  </si>
  <si>
    <t>ΥΠΗΡΕΣΙΕΣ ΜΕΤΑΚΟΜΙΣΗΣ</t>
  </si>
  <si>
    <t>50.10</t>
  </si>
  <si>
    <t>ΘΑΛΑΣΣΙΕΣ ΚΑΙ ΑΚΤΟΠΛΟΪΚΕΣ ΜΕΤΑΦΟΡΕΣ ΕΠΙΒΑΤΩΝ</t>
  </si>
  <si>
    <t>50.30</t>
  </si>
  <si>
    <t>ΕΣΩΤΕΡΙΚΕΣ ΠΛΩΤΕΣ ΜΕΤΑΦΟΡΕΣ ΕΠΙΒΑΤΩΝ</t>
  </si>
  <si>
    <t>52.10</t>
  </si>
  <si>
    <t>ΑΠΟΘΗΚΕΥΣΗ</t>
  </si>
  <si>
    <t>52.21</t>
  </si>
  <si>
    <t>ΔΡΑΣΤΗΡΙΟΤΗΤΕΣ ΣΥΝΑΦΕΙΣ ΜΕ ΤΙΣ ΧΕΡΣΑΙΕΣ ΜΕΤΑΦΟΡΕΣ</t>
  </si>
  <si>
    <t>52.22</t>
  </si>
  <si>
    <t>ΔΡΑΣΤΗΡΙΟΤΗΤΕΣ ΣΥΝΑΦΕΙΣ ΜΕ ΤΙΣ ΠΛΩΤΕΣ ΜΕΤΑΦΟΡΕΣ</t>
  </si>
  <si>
    <t>52.24</t>
  </si>
  <si>
    <t>ΔΙΑΚΙΝΗΣΗ ΦΟΡΤΙΩΝ</t>
  </si>
  <si>
    <t>52.29</t>
  </si>
  <si>
    <t>ΑΛΛΕΣ ΥΠΟΣΤΗΡΙΚΤΙΚΕΣ ΠΡΟΣ ΤΗ ΜΕΤΑΦΟΡΑ ΔΡΑΣΤΗΡΙΟΤΗΤΕΣ</t>
  </si>
  <si>
    <t>53.10</t>
  </si>
  <si>
    <t>ΤΑΧΥΔΡΟΜΙΚΕΣ ΔΡΑΣΤΗΡΙΟΤΗΤΕΣ ΜΕ ΥΠΟΧΡΕΩΣΗ ΠΑΡΟΧΗΣ ΚΑΘΟΛΙΚΗΣ ΥΠΗΡΕΣΙΑΣ</t>
  </si>
  <si>
    <t>53.20</t>
  </si>
  <si>
    <t>ΑΛΛΕΣ ΤΑΧΥΔΡΟΜΙΚΕΣ ΚΑΙ ΤΑΧΥΜΕΤΑΦΟΡΙΚΕΣ ΔΡΑΣΤΗΡΙΟΤΗΤΕΣ</t>
  </si>
  <si>
    <t>55.10</t>
  </si>
  <si>
    <t>ΞΕΝΟΔΟΧΕΙΑ ΚΑΙ ΠΑΡΟΜΟΙΑ ΚΑΤΑΛΥΜΑΤΑ</t>
  </si>
  <si>
    <t>55.20</t>
  </si>
  <si>
    <t>ΚΑΤΑΛΥΜΑΤΑ ΔΙΑΚΟΠΩΝ ΚΑΙ ΑΛΛΑ ΚΑΤΑΛΥΜΑΤΑ ΣΥΝΤΟΜΗΣ ΔΙΑΜΟΝΗΣ</t>
  </si>
  <si>
    <t>55.30</t>
  </si>
  <si>
    <t>ΧΩΡΟΙ ΚΑΤΑΣΚΗΝΩΣΗΣ, ΕΓΚΑΤΑΣΤΑΣΕΙΣ ΓΙΑ ΟΧΗΜΑΤΑ ΑΝΑΨΥΧΗΣ ΚΑΙ ΡΥΜΟΥΛΚΟΥΜΕΝΑ ΟΧΗΜΑΤΑ</t>
  </si>
  <si>
    <t>55.90</t>
  </si>
  <si>
    <t>ΑΛΛΑ ΚΑΤΑΛΥΜΑΤΑ</t>
  </si>
  <si>
    <t>56.10</t>
  </si>
  <si>
    <t>ΔΡΑΣΤΗΡΙΟΤΗΤΕΣ ΥΠΗΡΕΣΙΩΝ ΕΣΤΙΑΤΟΡΙΩΝ ΚΑΙ ΚΙΝΗΤΩΝ ΜΟΝΑΔΩΝ ΕΣΤΙΑΣΗΣ</t>
  </si>
  <si>
    <t>56.21</t>
  </si>
  <si>
    <t>ΔΡΑΣΤΗΡΙΟΤΗΤΕΣ ΥΠΗΡΕΣΙΩΝ ΤΡΟΦΟΔΟΣΙΑΣ ΓΙΑ ΕΚΔΗΛΩΣΕΙΣ</t>
  </si>
  <si>
    <t>56.29</t>
  </si>
  <si>
    <t>ΑΛΛΕΣ ΥΠΗΡΕΣΙΕΣ ΕΣΤΙΑΣΗΣ</t>
  </si>
  <si>
    <t>56.30</t>
  </si>
  <si>
    <t>ΔΡΑΣΤΗΡΙΟΤΗΤΕΣ ΠΑΡΟΧΗΣ ΠΟΤΩΝ</t>
  </si>
  <si>
    <t>58.11</t>
  </si>
  <si>
    <t>ΕΚΔΟΣΗ ΒΙΒΛΙΩΝ</t>
  </si>
  <si>
    <t>58.13</t>
  </si>
  <si>
    <t>ΕΚΔΟΣΗ ΕΦΗΜΕΡΙΔΩΝ</t>
  </si>
  <si>
    <t>58.14</t>
  </si>
  <si>
    <t>ΕΚΔΟΣΗ ΕΝΤΥΠΩΝ ΠΕΡΙΟΔΙΚΩΝ ΚΑΘΕ ΕΙΔΟΥΣ</t>
  </si>
  <si>
    <t>58.19</t>
  </si>
  <si>
    <t>ΑΛΛΕΣ ΕΚΔΟΤΙΚΕΣ ΔΡΑΣΤΗΡΙΟΤΗΤΕΣ</t>
  </si>
  <si>
    <t>58.29</t>
  </si>
  <si>
    <t>ΕΚΔΟΣΗ ΑΛΛΟΥ ΛΟΓΙΣΜΙΚΟΥ</t>
  </si>
  <si>
    <t>59.11</t>
  </si>
  <si>
    <t>ΔΡΑΣΤΗΡΙΟΤΗΤΕΣ ΠΑΡΑΓΩΓΗΣ ΚΙΝΗΜΑΤΟΓΡΑΦΙΚΩΝ ΤΑΙΝΙΩΝ, ΒΙΝΤΕΟ ΚΑΙ ΤΗΛΕΟΠΤΙΚΩΝ ΠΡΟΓΡΑΜΜΑΤΩΝ</t>
  </si>
  <si>
    <t>59.12</t>
  </si>
  <si>
    <t>ΔΡΑΣΤΗΡΙΟΤΗΤΕΣ ΣΥΝΟΔΕΥΤΙΚΕΣ ΤΗΣ ΠΑΡΑΓΩΓΗΣ ΚΙΝΗΜΑΤΟΓΡΑΦΙΚΩΝ ΤΑΙΝΙΩΝ, ΒΙΝΤΕΟ ΚΑΙ ΤΗΛΕΟΠΤΙΚΩΝ ΠΡΟΓΡΑΜΜΑΤΩΝ</t>
  </si>
  <si>
    <t>59.14</t>
  </si>
  <si>
    <t>ΔΡΑΣΤΗΡΙΟΤΗΤΕΣ ΠΡΟΒΟΛΗΣ ΚΙΝΗΜΑΤΟΓΡΑΦΙΚΩΝ ΤΑΙΝΙΩΝ</t>
  </si>
  <si>
    <t>59.20</t>
  </si>
  <si>
    <t>ΗΧΟΓΡΑΦΗΣΕΙΣ ΚΑΙ ΜΟΥΣΙΚΕΣ ΕΚΔΟΣΕΙΣ</t>
  </si>
  <si>
    <t>60.10</t>
  </si>
  <si>
    <t>ΡΑΔΙΟΦΩΝΙΚΕΣ ΕΚΠΟΜΠΕΣ</t>
  </si>
  <si>
    <t>60.20</t>
  </si>
  <si>
    <t>ΥΠΗΡΕΣΙΕΣ ΤΗΛΕΟΠΤΙΚΟΥ ΠΡΟΓΡΑΜΜΑΤΙΣΜΟΥ ΚΑΙ ΤΗΛΕΟΠΤΙΚΩΝ ΕΚΠΟΜΠΩΝ</t>
  </si>
  <si>
    <t>61.10</t>
  </si>
  <si>
    <t>ΕΝΣΥΡΜΑΤΕΣ ΤΗΛΕΠΙΚΟΙΝΩΝΙΑΚΕΣ ΔΡΑΣΤΗΡΙΟΤΗΤΕΣ</t>
  </si>
  <si>
    <t>61.20</t>
  </si>
  <si>
    <t>ΑΣΥΡΜΑΤΕΣ ΤΗΛΕΠΙΚΟΙΝΩΝΙΑΚΕΣ ΔΡΑΣΤΗΡΙΟΤΗΤΕΣ</t>
  </si>
  <si>
    <t>61.90</t>
  </si>
  <si>
    <t>ΑΛΛΕΣ ΤΗΛΕΠΙΚΟΙΝΩΝΙΑΚΕΣ ΔΡΑΣΤΗΡΙΟΤΗΤΕΣ</t>
  </si>
  <si>
    <t>62.01</t>
  </si>
  <si>
    <t>ΔΡΑΣΤΗΡΙΟΤΗΤΕΣ ΠΡΟΓΡΑΜΜΑΤΙΣΜΟΥ ΗΛΕΚΤΡΟΝΙΚΩΝ ΣΥΣΤΗΜΑΤΩΝ</t>
  </si>
  <si>
    <t>62.02</t>
  </si>
  <si>
    <t>ΔΡΑΣΤΗΡΙΟΤΗΤΕΣ ΠΑΡΟΧΗΣ ΣΥΜΒΟΥΛΩΝ ΣΧΕΤΙΚΑ ΜΕ ΤΟΥΣ ΗΛΕΚΤΡΟΝΙΚΟΥΣ ΥΠΟΛΟΓΙΣΤΕΣ</t>
  </si>
  <si>
    <t>62.03</t>
  </si>
  <si>
    <t>ΥΠΗΡΕΣΙΕΣ ΔΙΑΧΕΙΡΙΣΗΣ ΗΛΕΚΤΡΟΝΙΚΩΝ ΣΥΣΤΗΜΑΤΩΝ</t>
  </si>
  <si>
    <t>62.09</t>
  </si>
  <si>
    <t>ΑΛΛΕΣ ΔΡΑΣΤΗΡΙΟΤΗΤΕΣ ΤΗΣ ΤΕΧΝΟΛΟΓΙΑΣ ΤΗΣ ΠΛΗΡΟΦΟΡΙΑΣ ΚΑΙ ΔΡΑΣΤΗΡΙΟΤΗΤΕΣ ΥΠΗΡΕΣΙΩΝ ΗΛΕΚΤΡΟΝΙΚΩΝ ΥΠΟΛΟΓΙΣΤΩΝ</t>
  </si>
  <si>
    <t>63.11</t>
  </si>
  <si>
    <t>ΕΠΕΞΕΡΓΑΣΙΑ ΔΕΔΟΜΕΝΩΝ, ΚΑΤΑΧΩΡΗΣΗ ΚΑΙ ΣΥΝΑΦΕΙΣ ΔΡΑΣΤΗΡΙΟΤΗΤΕΣ</t>
  </si>
  <si>
    <t>63.12</t>
  </si>
  <si>
    <t>ΔΙΚΤΥΑΚΕΣ ΠΥΛΕΣ (WEB PORTALS)</t>
  </si>
  <si>
    <t>63.91</t>
  </si>
  <si>
    <t>ΔΡΑΣΤΗΡΙΟΤΗΤΕΣ ΠΡΑΚΤΟΡΕΙΩΝ ΕΙΔΗΣΕΩΝ</t>
  </si>
  <si>
    <t>63.99</t>
  </si>
  <si>
    <t>ΑΛΛΕΣ ΔΡΑΣΤΗΡΙΟΤΗΤΕΣ ΥΠΗΡΕΣΙΩΝ ΠΛΗΡΟΦΟΡΙΑΣ Π.Δ.Κ.Α.</t>
  </si>
  <si>
    <t>64.19</t>
  </si>
  <si>
    <t>ΑΛΛΟΙ ΟΡΓΑΝΙΣΜΟΙ ΧΡΗΜΑΤΙΚΗΣ ΔΙΑΜΕΣΟΛΑΒΗΣΗΣ (ΤΡΑΠΕΖΕΣ ΑΛΛΕΣ ΑΠΟ ΤΗΝ ΚΕΝΤΡΙΚΗ)</t>
  </si>
  <si>
    <t>64.92</t>
  </si>
  <si>
    <t>ΑΛΛΕΣ ΠΙΣΤΩΤΙΚΕΣ ΔΡΑΣΤΗΡΙΟΤΗΤΕΣ</t>
  </si>
  <si>
    <t>65.11</t>
  </si>
  <si>
    <t>ΑΣΦΑΛΕΙΕΣ ΖΩΗΣ</t>
  </si>
  <si>
    <t>65.12</t>
  </si>
  <si>
    <t>ΑΣΦΑΛΕΙΕΣ ΕΚΤΟΣ ΑΠΟ ΤΙΣ ΑΣΦΑΛΕΙΕΣ ΖΩΗΣ</t>
  </si>
  <si>
    <t>66.12</t>
  </si>
  <si>
    <t>ΔΡΑΣΤΗΡΙΟΤΗΤΕΣ ΣΧΕΤΙΚΕΣ ΜΕ ΣΥΝΑΛΛΑΓΕΣ ΣΥΜΒΑΣΕΩΝ ΧΡΕΟΓΡΑΦΩΝ ΚΑΙ ΑΓΑΘΩΝ</t>
  </si>
  <si>
    <t>66.19</t>
  </si>
  <si>
    <t>ΑΛΛΕΣ ΔΡΑΣΤΗΡΙΟΤΗΤΕΣ ΣΥΝΑΦΕΙΣ ΠΡΟΣ ΤΙΣ ΧΡΗΜΑΤΟΠΙΣΤΩΤΙΚΕΣ ΥΠΗΡΕΣΙΕΣ, ΜΕ ΕΞΑΙΡΕΣΗ ΤΙΣ ΑΣΦΑΛΙΣΤΙΚΕΣ ΔΡΑΣΤΗΡΙΟΤΗΤΕΣ ΚΑΙ ΤΑ ΣΥΝΤΑΞΙΟΔΟΤΙΚΑ ΤΑΜΕΙΑ</t>
  </si>
  <si>
    <t>66.22</t>
  </si>
  <si>
    <t>ΔΡΑΣΤΗΡΙΟΤΗΤΕΣ ΑΣΦΑΛΙΣΤΙΚΩΝ ΠΡΑΚΤΟΡΩΝ ΚΑΙ ΜΕΣΙΤΩΝ</t>
  </si>
  <si>
    <t>66.29</t>
  </si>
  <si>
    <t>ΑΛΛΕΣ ΔΡΑΣΤΗΡΙΟΤΗΤΕΣ ΣΥΝΑΦΕΙΣ ΠΡΟΣ ΤΙΣ ΑΣΦΑΛΙΣΕΙΣ ΚΑΙ ΤΑ ΣΥΝΤΑΞΙΟΔΟΤΙΚΑ ΤΑΜΕΙΑ</t>
  </si>
  <si>
    <t>68.10</t>
  </si>
  <si>
    <t>ΑΓΟΡΑΠΩΛΗΣΙΑ ΙΔΙΟΚΤΗΤΩΝ ΑΚΙΝΗΤΩΝ</t>
  </si>
  <si>
    <t>68.20</t>
  </si>
  <si>
    <t>ΕΚΜΙΣΘΩΣΗ ΚΑΙ ΔΙΑΧΕΙΡΙΣΗ ΙΔΙΟΚΤΗΤΩΝ Η ΜΙΣΘΩΜΕΝΩΝ ΑΚΙΝΗΤΩΝ</t>
  </si>
  <si>
    <t>68.31</t>
  </si>
  <si>
    <t>ΜΕΣΙΤΙΚΑ ΓΡΑΦΕΙΑ ΑΚΙΝΗΤΩΝ</t>
  </si>
  <si>
    <t>68.32</t>
  </si>
  <si>
    <t>ΔΙΑΧΕΙΡΙΣΗ ΑΚΙΝΗΤΗΣ ΠΕΡΙΟΥΣΙΑΣ, ΕΝΑΝΤΙ ΑΜΟΙΒΗΣ Η ΒΑΣΕΙ ΣΥΜΒΑΣΗΣ</t>
  </si>
  <si>
    <t>69.10</t>
  </si>
  <si>
    <t>ΝΟΜΙΚΕΣ ΔΡΑΣΤΗΡΙΟΤΗΤΕΣ</t>
  </si>
  <si>
    <t>69.20</t>
  </si>
  <si>
    <t>ΔΡΑΣΤΗΡΙΟΤΗΤΕΣ ΛΟΓΙΣΤΙΚΗΣ, ΤΗΡΗΣΗΣ ΒΙΒΛΙΩΝ ΚΑΙ ΛΟΓΙΣΤΙΚΟΥ ΕΛΕΓΧΟΥ· ΠΑΡΟΧΗ ΦΟΡΟΛΟΓΙΚΩΝ ΣΥΜΒΟΥΛΩΝ</t>
  </si>
  <si>
    <t>70.21</t>
  </si>
  <si>
    <t>ΔΡΑΣΤΗΡΙΟΤΗΤΕΣ ΔΗΜΟΣΙΩΝ ΣΧΕΣΕΩΝ ΚΑΙ ΕΠΙΚΟΙΝΩΝΙΑΣ</t>
  </si>
  <si>
    <t>70.22</t>
  </si>
  <si>
    <t>ΔΡΑΣΤΗΡΙΟΤΗΤΕΣ ΠΑΡΟΧΗΣ ΕΠΙΧΕΙΡΗΜΑΤΙΚΩΝ ΣΥΜΒΟΥΛΩΝ ΚΑΙ ΑΛΛΩΝ ΣΥΜΒΟΥΛΩΝ ΔΙΑΧΕΙΡΙΣΗΣ</t>
  </si>
  <si>
    <t>71.11</t>
  </si>
  <si>
    <t>ΔΡΑΣΤΗΡΙΟΤΗΤΕΣ ΑΡΧΙΤΕΚΤΟΝΩΝ</t>
  </si>
  <si>
    <t>71.12</t>
  </si>
  <si>
    <t>ΔΡΑΣΤΗΡΙΟΤΗΤΕΣ ΜΗΧΑΝΙΚΩΝ ΚΑΙ ΣΥΝΑΦΕΙΣ ΔΡΑΣΤΗΡΙΟΤΗΤΕΣ ΠΑΡΟΧΗΣ ΤΕΧΝΙΚΩΝ ΣΥΜΒΟΥΛΩΝ</t>
  </si>
  <si>
    <t>71.20</t>
  </si>
  <si>
    <t>ΤΕΧΝΙΚΕΣ ΔΟΚΙΜΕΣ ΚΑΙ ΑΝΑΛΥΣΕΙΣ</t>
  </si>
  <si>
    <t>72.11</t>
  </si>
  <si>
    <t>ΕΡΕΥΝΑ ΚΑΙ ΠΕΙΡΑΜΑΤΙΚΗ ΑΝΑΠΤΥΞΗ ΣΤΗ ΒΙΟΤΕΧΝΟΛΟΓΙΑ</t>
  </si>
  <si>
    <t>72.19</t>
  </si>
  <si>
    <t>ΕΡΕΥΝΑ ΚΑΙ ΠΕΙΡΑΜΑΤΙΚΗ ΑΝΑΠΤΥΞΗ ΣΕ ΑΛΛΕΣ ΦΥΣΙΚΕΣ ΕΠΙΣΤΗΜΕΣ ΚΑΙ ΤΗ ΜΗΧΑΝΙΚΗ</t>
  </si>
  <si>
    <t>72.20</t>
  </si>
  <si>
    <t>ΕΡΕΥΝΑ ΚΑΙ ΠΕΙΡΑΜΑΤΙΚΗ ΑΝΑΠΤΥΞΗ ΣΤΙΣ ΚΟΙΝΩΝΙΚΕΣ ΚΑΙ ΑΝΘΡΩΠΙΣΤΙΚΕΣ ΕΠΙΣΤΗΜΕΣ</t>
  </si>
  <si>
    <t>73.11</t>
  </si>
  <si>
    <t>ΔΙΑΦΗΜΙΣΤΙΚΑ ΓΡΑΦΕΙΑ</t>
  </si>
  <si>
    <t>73.12</t>
  </si>
  <si>
    <t>ΠΑΡΟΥΣΙΑΣΗ ΣΤΑ ΜΕΣΑ ΕΝΗΜΕΡΩΣΗΣ</t>
  </si>
  <si>
    <t>73.20</t>
  </si>
  <si>
    <t>ΕΡΕΥΝΑ ΑΓΟΡΑΣ ΚΑΙ ΔΗΜΟΣΚΟΠΗΣΕΙΣ</t>
  </si>
  <si>
    <t>74.10</t>
  </si>
  <si>
    <t>ΔΡΑΣΤΗΡΙΟΤΗΤΕΣ ΕΙΔΙΚΕΥΜΕΝΟΥ ΣΧΕΔΙΟΥ</t>
  </si>
  <si>
    <t>74.20</t>
  </si>
  <si>
    <t>ΦΩΤΟΓΡΑΦΙΚΕΣ ΔΡΑΣΤΗΡΙΟΤΗΤΕΣ</t>
  </si>
  <si>
    <t>74.30</t>
  </si>
  <si>
    <t>ΔΡΑΣΤΗΡΙΟΤΗΤΕΣ ΜΕΤΑΦΡΑΣΗΣ ΚΑΙ ΔΙΕΡΜΗΝΕΙΑΣ</t>
  </si>
  <si>
    <t>74.90</t>
  </si>
  <si>
    <t>ΑΛΛΕΣ ΕΠΑΓΓΕΛΜΑΤΙΚΕΣ, ΕΠΙΣΤΗΜΟΝΙΚΕΣ ΚΑΙ ΤΕΧΝΙΚΕΣ ΔΡΑΣΤΗΡΙΟΤΗΤΕΣ Π.Δ.Κ.Α.</t>
  </si>
  <si>
    <t>75.00</t>
  </si>
  <si>
    <t>ΚΤΗΝΙΑΤΡΙΚΕΣ ΔΡΑΣΤΗΡΙΟΤΗΤΕΣ</t>
  </si>
  <si>
    <t>77.11</t>
  </si>
  <si>
    <t>ΕΝΟΙΚΙΑΣΗ ΚΑΙ ΕΚΜΙΣΘΩΣΗ ΑΥΤΟΚΙΝΗΤΩΝ ΚΑΙ ΕΛΑΦΡΩΝ ΜΗΧΑΝΟΚΙΝΗΤΩΝ ΟΧΗΜΑΤΩΝ</t>
  </si>
  <si>
    <t>77.12</t>
  </si>
  <si>
    <t>ΕΝΟΙΚΙΑΣΗ ΚΑΙ ΕΚΜΙΣΘΩΣΗ ΦΟΡΤΗΓΩΝ</t>
  </si>
  <si>
    <t>77.21</t>
  </si>
  <si>
    <t>ΕΝΟΙΚΙΑΣΗ ΚΑΙ ΕΚΜΙΣΘΩΣΗ ΕΙΔΩΝ ΑΝΑΨΥΧΗΣ ΚΑΙ ΑΘΛΗΤΙΚΩΝ ΕΙΔΩΝ</t>
  </si>
  <si>
    <t>77.22</t>
  </si>
  <si>
    <t>ΕΝΟΙΚΙΑΣΗ ΒΙΝΤΕΟΚΑΣΕΤΩΝ ΚΑΙ ΔΙΣΚΩΝ</t>
  </si>
  <si>
    <t>77.29</t>
  </si>
  <si>
    <t>ΕΝΟΙΚΙΑΣΗ ΚΑΙ ΕΚΜΙΣΘΩΣΗ ΑΛΛΩΝ ΕΙΔΩΝ ΠΡΟΣΩΠΙΚΗΣ Η ΟΙΚΙΑΚΗΣ ΧΡΗΣΗΣ</t>
  </si>
  <si>
    <t>77.31</t>
  </si>
  <si>
    <t>ΕΝΟΙΚΙΑΣΗ ΚΑΙ ΕΚΜΙΣΘΩΣΗ ΓΕΩΡΓΙΚΩΝ ΜΗΧΑΝΗΜΑΤΩΝ ΚΑΙ ΕΞΟΠΛΙΣΜΟΥ</t>
  </si>
  <si>
    <t>77.32</t>
  </si>
  <si>
    <t>ΕΝΟΙΚΙΑΣΗ ΚΑΙ ΕΚΜΙΣΘΩΣΗ ΜΗΧΑΝΗΜΑΤΩΝ ΚΑΙ ΕΞΟΠΛΙΣΜΟΥ ΚΑΤΑΣΚΕΥΩΝ ΚΑΙ ΕΡΓΩΝ ΠΟΛΙΤΙΚΟΥ ΜΗΧΑΝΙΚΟΥ</t>
  </si>
  <si>
    <t>77.33</t>
  </si>
  <si>
    <t>ΕΝΟΙΚΙΑΣΗ ΚΑΙ ΕΚΜΙΣΘΩΣΗ ΜΗΧΑΝΗΜΑΤΩΝ ΚΑΙ ΕΞΟΠΛΙΣΜΟΥ ΓΡΑΦΕΙΟΥ (ΣΥΜΠΕΡΙΛΑΜΒΑΝΟΜΕΝΩΝ ΤΩΝ ΗΛΕΚΤΡΟΝΙΚΩΝ ΥΠΟΛΟΓΙΣΤΩΝ)</t>
  </si>
  <si>
    <t>77.34</t>
  </si>
  <si>
    <t>ΕΝΟΙΚΙΑΣΗ ΚΑΙ ΕΚΜΙΣΘΩΣΗ ΕΞΟΠΛΙΣΜΟΥ ΠΛΩΤΩΝ ΜΕΤΑΦΟΡΩΝ</t>
  </si>
  <si>
    <t>77.39</t>
  </si>
  <si>
    <t>ΕΝΟΙΚΙΑΣΗ ΚΑΙ ΕΚΜΙΣΘΩΣΗ ΑΛΛΩΝ ΜΗΧΑΝΗΜΑΤΩΝ, ΕΙΔΩΝ ΕΞΟΠΛΙΣΜΟΥ ΚΑΙ ΥΛΙΚΩΝ ΑΓΑΘΩΝ Π.Δ.Κ.Α.</t>
  </si>
  <si>
    <t>78.10</t>
  </si>
  <si>
    <t>ΔΡΑΣΤΗΡΙΟΤΗΤΕΣ ΓΡΑΦΕΙΩΝ ΕΥΡΕΣΗΣ ΕΡΓΑΣΙΑΣ</t>
  </si>
  <si>
    <t>78.30</t>
  </si>
  <si>
    <t>ΑΛΛΕΣ ΥΠΗΡΕΣΙΕΣ ΔΙΑΘΕΣΗΣ ΑΝΘΡΩΠΙΝΟΥ ΔΥΝΑΜΙΚΟΥ</t>
  </si>
  <si>
    <t>79.11</t>
  </si>
  <si>
    <t>ΔΡΑΣΤΗΡΙΟΤΗΤΕΣ ΤΑΞΙΔΙΩΤΙΚΩΝ ΠΡΑΚΤΟΡΕΙΩΝ</t>
  </si>
  <si>
    <t>79.12</t>
  </si>
  <si>
    <t>ΔΡΑΣΤΗΡΙΟΤΗΤΕΣ ΓΡΑΦΕΙΩΝ ΟΡΓΑΝΩΜΕΝΩΝ ΤΑΞΙΔΙΩΝ</t>
  </si>
  <si>
    <t>79.90</t>
  </si>
  <si>
    <t>ΑΛΛΕΣ ΔΡΑΣΤΗΡΙΟΤΗΤΕΣ ΥΠΗΡΕΣΙΩΝ ΚΡΑΤΗΣΕΩΝ ΚΑΙ ΣΥΝΑΦΕΙΣ ΔΡΑΣΤΗΡΙΟΤΗΤΕΣ</t>
  </si>
  <si>
    <t>80.10</t>
  </si>
  <si>
    <t>ΔΡΑΣΤΗΡΙΟΤΗΤΕΣ ΠΑΡΟΧΗΣ ΙΔΙΩΤΙΚΗΣ ΠΡΟΣΤΑΣΙΑΣ</t>
  </si>
  <si>
    <t>80.20</t>
  </si>
  <si>
    <t>ΔΡΑΣΤΗΡΙΟΤΗΤΕΣ ΥΠΗΡΕΣΙΩΝ ΣΥΣΤΗΜΑΤΩΝ ΠΡΟΣΤΑΣΙΑΣ</t>
  </si>
  <si>
    <t>80.30</t>
  </si>
  <si>
    <t>ΔΡΑΣΤΗΡΙΟΤΗΤΕΣ ΕΡΕΥΝΑΣ</t>
  </si>
  <si>
    <t>81.10</t>
  </si>
  <si>
    <t>ΔΡΑΣΤΗΡΙΟΤΗΤΕΣ ΣΥΝΔΥΑΣΜΟΥ ΒΟΗΘΗΤΙΚΩΝ ΥΠΗΡΕΣΙΩΝ</t>
  </si>
  <si>
    <t>81.21</t>
  </si>
  <si>
    <t>ΓΕΝΙΚΟΣ ΚΑΘΑΡΙΣΜΟΣ ΚΤΙΡΙΩΝ</t>
  </si>
  <si>
    <t>81.22</t>
  </si>
  <si>
    <t>ΑΛΛΕΣ ΔΡΑΣΤΗΡΙΟΤΗΤΕΣ ΚΑΘΑΡΙΣΜΟΥ ΚΤΙΡΙΩΝ ΚΑΙ ΒΙΟΜΗΧΑΝΙΚΟΥ ΚΑΘΑΡΙΣΜΟΥ</t>
  </si>
  <si>
    <t>81.29</t>
  </si>
  <si>
    <t>ΑΛΛΕΣ ΔΡΑΣΤΗΡΙΟΤΗΤΕΣ ΚΑΘΑΡΙΣΜΟΥ</t>
  </si>
  <si>
    <t>81.30</t>
  </si>
  <si>
    <t>ΔΡΑΣΤΗΡΙΟΤΗΤΕΣ ΥΠΗΡΕΣΙΩΝ ΤΟΠΙΟΥ</t>
  </si>
  <si>
    <t>82.11</t>
  </si>
  <si>
    <t>ΣΥΝΔΥΑΣΜΕΝΕΣ ΔΙΟΙΚΗΤΙΚΕΣ ΔΡΑΣΤΗΡΙΟΤΗΤΕΣ ΓΡΑΦΕΙΟΥ</t>
  </si>
  <si>
    <t>82.19</t>
  </si>
  <si>
    <t>ΑΝΑΠΑΡΑΓΩΓΗ ΦΩΤΟΤΥΠΙΩΝ, ΠΡΟΕΤΟΙΜΑΣΙΑ ΕΓΓΡΑΦΩΝ ΚΑΙ ΑΛΛΕΣ ΕΙΔΙΚΕΥΜΕΝΕΣ ΔΡΑΣΤΗΡΙΟΤΗΤΕΣ ΓΡΑΜΜΑΤΕΙΑΚΗΣ ΥΠΟΣΤΗΡΙΞΗΣ</t>
  </si>
  <si>
    <t>82.20</t>
  </si>
  <si>
    <t>ΔΡΑΣΤΗΡΙΟΤΗΤΕΣ ΤΗΛΕΦΩΝΙΚΩΝ ΚΕΝΤΡΩΝ</t>
  </si>
  <si>
    <t>82.30</t>
  </si>
  <si>
    <t>ΟΡΓΑΝΩΣΗ ΣΥΝΕΔΡΙΩΝ ΚΑΙ ΕΜΠΟΡΙΚΩΝ ΕΚΘΕΣΕΩΝ</t>
  </si>
  <si>
    <t>82.91</t>
  </si>
  <si>
    <t>ΔΡΑΣΤΗΡΙΟΤΗΤΕΣ ΓΡΑΦΕΙΩΝ ΕΙΣΠΡΑΞΗΣ ΚΑΙ ΓΡΑΦΕΙΩΝ ΟΙΚΟΝΟΜΙΚΩΝ ΚΑΙ ΕΜΠΟΡΙΚΩΝ ΠΛΗΡΟΦΟΡΙΩΝ</t>
  </si>
  <si>
    <t>82.92</t>
  </si>
  <si>
    <t>ΔΡΑΣΤΗΡΙΟΤΗΤΕΣ ΣΥΣΚΕΥΑΣΙΑΣ</t>
  </si>
  <si>
    <t>82.99</t>
  </si>
  <si>
    <t>ΑΛΛΕΣ ΔΡΑΣΤΗΡΙΟΤΗΤΕΣ ΠΑΡΟΧΗΣ ΥΠΗΡΕΣΙΩΝ ΠΡΟΣ ΤΙΣ ΕΠΙΧΕΙΡΗΣΕΙΣ Π.Δ.Κ.Α.</t>
  </si>
  <si>
    <t>84.11</t>
  </si>
  <si>
    <t>ΓΕΝΙΚΕΣ ΔΡΑΣΤΗΡΙΟΤΗΤΕΣ ΔΗΜΟΣΙΑΣ ΔΙΟΙΚΗΣΗΣ</t>
  </si>
  <si>
    <t>84.12</t>
  </si>
  <si>
    <t>ΡΥΘΜΙΣΗ ΤΩΝ ΔΡΑΣΤΗΡΙΟΤΗΤΩΝ ΓΙΑ ΤΗΝ ΠΑΡΟΧΗ ΠΕΡΙΘΑΛΨΗΣ ΥΓΕΙΑΣ, ΕΚΠΑΙΔΕΥΣΗΣ, ΠΟΛΙΤΙΣΤΙΚΩΝ ΚΑΙ ΑΛΛΩΝ ΚΟΙΝΩΝΙΚΩΝ ΥΠΗΡΕΣΙΩΝ, ΕΚΤΟΣ ΑΠΟ ΤΗΝ ΚΟΙΝΩΝΙΚΗ ΑΣΦΑΛΙΣΗ</t>
  </si>
  <si>
    <t>84.13</t>
  </si>
  <si>
    <t>ΡΥΘΜΙΣΗ ΤΩΝ ΕΠΙΧΕΙΡΗΜΑΤΙΚΩΝ ΔΡΑΣΤΗΡΙΟΤΗΤΩΝ ΚΑΙ ΣΥΜΒΟΛΗ ΣΤΗΝ ΑΠΟΤΕΛΕΣΜΑΤΙΚΟΤΕΡΗ ΛΕΙΤΟΥΡΓΙΑ ΤΩΝ ΕΠΙΧΕΙΡΗΣΕΩΝ</t>
  </si>
  <si>
    <t>84.25</t>
  </si>
  <si>
    <t>ΔΡΑΣΤΗΡΙΟΤΗΤΕΣ ΠΥΡΟΣΒΕΣΤΙΚΗΣ</t>
  </si>
  <si>
    <t>85.10</t>
  </si>
  <si>
    <t>ΠΡΟΣΧΟΛΙΚΗ ΕΚΠΑΙΔΕΥΣΗ</t>
  </si>
  <si>
    <t>85.20</t>
  </si>
  <si>
    <t>ΠΡΩΤΟΒΑΘΜΙΑ ΕΚΠΑΙΔΕΥΣΗ</t>
  </si>
  <si>
    <t>85.31</t>
  </si>
  <si>
    <t>ΓΕΝΙΚΗ ΔΕΥΤΕΡΟΒΑΘΜΙΑ ΕΚΠΑΙΔΕΥΣΗ</t>
  </si>
  <si>
    <t>85.41</t>
  </si>
  <si>
    <t>ΜΕΤΑΔΕΥΤΕΡΟΒΑΘΜΙΑ ΜΗ ΤΡΙΤΟΒΑΘΜΙΑ ΕΚΠΑΙΔΕΥΣΗ</t>
  </si>
  <si>
    <t>85.42</t>
  </si>
  <si>
    <t>ΤΡΙΤΟΒΑΘΜΙΑ ΕΚΠΑΙΔΕΥΣΗ</t>
  </si>
  <si>
    <t>85.51</t>
  </si>
  <si>
    <t>ΑΘΛΗΤΙΚΗ ΚΑΙ ΨΥΧΑΓΩΓΙΚΗ ΕΚΠΑΙΔΕΥΣΗ</t>
  </si>
  <si>
    <t>85.52</t>
  </si>
  <si>
    <t>ΠΟΛΙΤΙΣΤΙΚΗ ΕΚΠΑΙΔΕΥΣΗ</t>
  </si>
  <si>
    <t>85.53</t>
  </si>
  <si>
    <t>ΔΡΑΣΤΗΡΙΟΤΗΤΕΣ ΣΧΟΛΩΝ ΕΡΑΣΙΤΕΧΝΩΝ ΟΔΗΓΩΝ</t>
  </si>
  <si>
    <t>85.59</t>
  </si>
  <si>
    <t>ΑΛΛΗ ΕΚΠΑΙΔΕΥΣΗ Π.Δ.Κ.Α.</t>
  </si>
  <si>
    <t>85.60</t>
  </si>
  <si>
    <t>ΕΚΠΑΙΔΕΥΤΙΚΕΣ ΥΠΟΣΤΗΡΙΚΤΙΚΕΣ ΔΡΑΣΤΗΡΙΟΤΗΤΕΣ</t>
  </si>
  <si>
    <t>86.10</t>
  </si>
  <si>
    <t>ΝΟΣΟΚΟΜΕΙΑΚΕΣ ΔΡΑΣΤΗΡΙΟΤΗΤΕΣ</t>
  </si>
  <si>
    <t>86.21</t>
  </si>
  <si>
    <t>ΔΡΑΣΤΗΡΙΟΤΗΤΕΣ ΑΣΚΗΣΗΣ ΓΕΝΙΚΩΝ ΙΑΤΡΙΚΩΝ ΕΠΑΓΓΕΛΜΑΤΩΝ</t>
  </si>
  <si>
    <t>86.22</t>
  </si>
  <si>
    <t>ΔΡΑΣΤΗΡΙΟΤΗΤΕΣ ΑΣΚΗΣΗΣ ΕΙΔΙΚΩΝ ΙΑΤΡΙΚΩΝ ΕΠΑΓΓΕΛΜΑΤΩΝ</t>
  </si>
  <si>
    <t>86.23</t>
  </si>
  <si>
    <t>ΔΡΑΣΤΗΡΙΟΤΗΤΕΣ ΑΣΚΗΣΗΣ ΟΔΟΝΤΙΑΤΡΙΚΩΝ ΕΠΑΓΓΕΛΜΑΤΩΝ</t>
  </si>
  <si>
    <t>86.90</t>
  </si>
  <si>
    <t>ΑΛΛΕΣ ΔΡΑΣΤΗΡΙΟΤΗΤΕΣ ΑΝΘΡΩΠΙΝΗΣ ΥΓΕΙΑΣ</t>
  </si>
  <si>
    <t>88.10</t>
  </si>
  <si>
    <t>ΔΡΑΣΤΗΡΙΟΤΗΤΕΣ ΚΟΙΝΩΝΙΚΗΣ ΜΕΡΙΜΝΑΣ ΧΩΡΙΣ ΠΑΡΟΧΗ ΚΑΤΑΛΥΜΑΤΟΣ ΓΙΑ ΗΛΙΚΙΩΜΕΝΟΥΣ ΚΑΙ ΑΤΟΜΑ ΜΕ ΑΝΑΠΗΡΙΑ</t>
  </si>
  <si>
    <t>88.91</t>
  </si>
  <si>
    <t>ΔΡΑΣΤΗΡΙΟΤΗΤΕΣ ΒΡΕΦΟΝΗΠΙΑΚΩΝ ΚΑΙ ΠΑΙΔΙΚΩΝ ΣΤΑΘΜΩΝ</t>
  </si>
  <si>
    <t>88.99</t>
  </si>
  <si>
    <t>ΑΛΛΕΣ ΔΡΑΣΤΗΡΙΟΤΗΤΕΣ ΚΟΙΝΩΝΙΚΗΣ ΜΕΡΙΜΝΑΣ ΧΩΡΙΣ ΠΑΡΟΧΗ ΚΑΤΑΛΥΜΑΤΟΣ Π.Δ.Κ.Α.</t>
  </si>
  <si>
    <t>90.01</t>
  </si>
  <si>
    <t>ΤΕΧΝΕΣ ΤΟΥ ΘΕΑΜΑΤΟΣ</t>
  </si>
  <si>
    <t>90.02</t>
  </si>
  <si>
    <t>ΥΠΟΣΤΗΡΙΚΤΙΚΕΣ ΔΡΑΣΤΗΡΙΟΤΗΤΕΣ ΓΙΑ ΤΙΣ ΤΕΧΝΕΣ ΤΟΥ ΘΕΑΜΑΤΟΣ</t>
  </si>
  <si>
    <t>90.03</t>
  </si>
  <si>
    <t>ΚΑΛΛΙΤΕΧΝΙΚΗ ΔΗΜΙΟΥΡΓΙΑ</t>
  </si>
  <si>
    <t>90.04</t>
  </si>
  <si>
    <t>ΕΚΜΕΤΑΛΛΕΥΣΗ ΑΙΘΟΥΣΩΝ ΘΕΑΜΑΤΩΝ ΚΑΙ ΣΥΝΑΦΕΙΣ ΔΡΑΣΤΗΡΙΟΤΗΤΕΣ</t>
  </si>
  <si>
    <t>91.01</t>
  </si>
  <si>
    <t>ΔΡΑΣΤΗΡΙΟΤΗΤΕΣ ΒΙΒΛΙΟΘΗΚΩΝ ΚΑΙ ΑΡΧΕΙΟΦΥΛΑΚΕΙΩΝ</t>
  </si>
  <si>
    <t>91.02</t>
  </si>
  <si>
    <t>ΔΡΑΣΤΗΡΙΟΤΗΤΕΣ ΜΟΥΣΕΙΩΝ</t>
  </si>
  <si>
    <t>91.03</t>
  </si>
  <si>
    <t>ΛΕΙΤΟΥΡΓΙΑ ΙΣΤΟΡΙΚΩΝ ΧΩΡΩΝ ΚΑΙ ΚΤΙΡΙΩΝ ΚΑΙ ΠΑΡΟΜΟΙΩΝ ΠΟΛΩΝ ΕΛΞΗΣ ΕΠΙΣΚΕΠΤΩΝ</t>
  </si>
  <si>
    <t>92.00</t>
  </si>
  <si>
    <t>ΤΥΧΕΡΑ ΠΑΙΧΝΙΔΙΑ ΚΑΙ ΣΤΟΙΧΗΜΑΤΑ</t>
  </si>
  <si>
    <t>93.11</t>
  </si>
  <si>
    <t>ΕΚΜΕΤΑΛΛΕΥΣΗ ΑΘΛΗΤΙΚΩΝ ΕΓΚΑΤΑΣΤΑΣΕΩΝ</t>
  </si>
  <si>
    <t>93.13</t>
  </si>
  <si>
    <t>ΕΓΚΑΤΑΣΤΑΣΕΙΣ ΓΥΜΝΑΣΤΙΚΗΣ</t>
  </si>
  <si>
    <t>93.19</t>
  </si>
  <si>
    <t>ΑΛΛΕΣ ΑΘΛΗΤΙΚΕΣ ΔΡΑΣΤΗΡΙΟΤΗΤΕΣ</t>
  </si>
  <si>
    <t>93.21</t>
  </si>
  <si>
    <t>ΔΡΑΣΤΗΡΙΟΤΗΤΕΣ ΠΑΡΚΩΝ ΑΝΑΨΥΧΗΣ ΚΑΙ ΑΛΛΩΝ ΘΕΜΑΤΙΚΩΝ ΠΑΡΚΩΝ</t>
  </si>
  <si>
    <t>93.29</t>
  </si>
  <si>
    <t>ΑΛΛΕΣ ΔΡΑΣΤΗΡΙΟΤΗΤΕΣ ΔΙΑΣΚΕΔΑΣΗΣ ΚΑΙ ΨΥΧΑΓΩΓΙΑΣ</t>
  </si>
  <si>
    <t>95.11</t>
  </si>
  <si>
    <t>ΕΠΙΣΚΕΥΗ ΗΛΕΚΤΡΟΝΙΚΩΝ ΥΠΟΛΟΓΙΣΤΩΝ ΚΑΙ ΠΕΡΙΦΕΡΕΙΑΚΟΥ ΕΞΟΠΛΙΣΜΟΥ</t>
  </si>
  <si>
    <t>95.12</t>
  </si>
  <si>
    <t>ΕΠΙΣΚΕΥΗ ΕΞΟΠΛΙΣΜΟΥ ΕΠΙΚΟΙΝΩΝΙΑΣ</t>
  </si>
  <si>
    <t>95.21</t>
  </si>
  <si>
    <t>ΕΠΙΣΚΕΥΗ ΗΛΕΚΤΡΟΝΙΚΩΝ ΕΙΔΩΝ ΕΥΡΕΙΑΣ ΚΑΤΑΝΑΛΩΣΗΣ</t>
  </si>
  <si>
    <t>95.22</t>
  </si>
  <si>
    <t>ΕΠΙΣΚΕΥΗ ΣΥΣΚΕΥΩΝ ΟΙΚΙΑΚΗΣ ΧΡΗΣΗΣ ΚΑΙ ΕΞΟΠΛΙΣΜΟΥ ΣΠΙΤΙΟΥ ΚΑΙ ΚΗΠΟΥ</t>
  </si>
  <si>
    <t>95.23</t>
  </si>
  <si>
    <t>ΕΠΙΔΙΟΡΘΩΣΗ ΥΠΟΔΗΜΑΤΩΝ ΚΑΙ ΔΕΡΜΑΤΙΝΩΝ ΕΙΔΩΝ</t>
  </si>
  <si>
    <t>95.24</t>
  </si>
  <si>
    <t>ΕΠΙΣΚΕΥΗ ΕΠΙΠΛΩΝ ΚΑΙ ΕΙΔΩΝ ΟΙΚΙΑΚΗΣ ΕΠΙΠΛΩΣΗΣ</t>
  </si>
  <si>
    <t>95.25</t>
  </si>
  <si>
    <t>ΕΠΙΣΚΕΥΗ ΡΟΛΟΓΙΩΝ ΚΑΙ ΚΟΣΜΗΜΑΤΩΝ</t>
  </si>
  <si>
    <t>95.29</t>
  </si>
  <si>
    <t>ΕΠΙΣΚΕΥΗ ΑΛΛΩΝ ΕΙΔΩΝ ΠΡΟΣΩΠΙΚΗΣ ΚΑΙ ΟΙΚΙΑΚΗΣ ΧΡΗΣΗΣ</t>
  </si>
  <si>
    <t>96.01</t>
  </si>
  <si>
    <t>ΠΛΥΣΙΜΟ ΚΑΙ (ΣΤΕΓΝΟ) ΚΑΘΑΡΙΣΜΑ ΚΛΩΣΤΟΫΦΑΝΤΟΥΡΓΙΚΩΝ ΚΑΙ ΓΟΥΝΙΝΩΝ ΠΡΟΪΟΝΤΩΝ</t>
  </si>
  <si>
    <t>96.02</t>
  </si>
  <si>
    <t>ΔΡΑΣΤΗΡΙΟΤΗΤΕΣ ΚΟΜΜΩΤΗΡΙΩΝ, ΚΟΥΡΕΙΩΝ ΚΑΙ ΚΕΝΤΡΩΝ ΑΙΣΘΗΤΙΚΗΣ</t>
  </si>
  <si>
    <t>96.03</t>
  </si>
  <si>
    <t>ΔΡΑΣΤΗΡΙΟΤΗΤΕΣ ΓΡΑΦΕΙΩΝ ΚΗΔΕΙΩΝ ΚΑΙ ΣΥΝΑΦΕΙΣ ΔΡΑΣΤΗΡΙΟΤΗΤΕΣ</t>
  </si>
  <si>
    <t>96.04</t>
  </si>
  <si>
    <t>ΔΡΑΣΤΗΡΙΟΤΗΤΕΣ ΣΧΕΤΙΚΕΣ ΜΕ ΤΗ ΦΥΣΙΚΗ ΕΥΕΞΙΑ</t>
  </si>
  <si>
    <t>96.09</t>
  </si>
  <si>
    <t>ΑΛΛΕΣ ΔΡΑΣΤΗΡΙΟΤΗΤΕΣ ΠΑΡΟΧΗΣ ΠΡΟΣΩΠΙΚΩΝ ΥΠΗΡΕΣΙΩΝ Π.Δ.Κ.Α.</t>
  </si>
  <si>
    <t>Κωδικός Αριθμός Δραστηριότητας (Κ.Α.Δ.)</t>
  </si>
  <si>
    <t>Εισόδημα από μισθωτή εργασία ή σύνταξη</t>
  </si>
  <si>
    <t>Εισόδημα από αγροτική επιχειρηματική δραστηριότητα</t>
  </si>
  <si>
    <t>ΙΙ. Αναλογική μείωση εισοδήματος (παρ. 7 άρθρου 28Α Κ.Φ.Ε.)</t>
  </si>
  <si>
    <t>Ελάχιστο ποσό καθαρού εισοδήματος (μετά την αναλογική μείωση)</t>
  </si>
  <si>
    <t>Μη εφαρμογή (τρία πρώτα έτη από την πρώτη έναρξη δραστηριότητας)</t>
  </si>
  <si>
    <t>Υπόλοιπο (μετά τη μείωση τετάρτου ή πέμπτου έτους)</t>
  </si>
  <si>
    <t>Μη εφαρμογή (αναπηρία 80% και άνω, μπλοκάκια, αγρότες)</t>
  </si>
  <si>
    <t>Ελάχιστο ποσό καθαρού εισοδήματος (μετά τις λοιπές μειώσεις)</t>
  </si>
  <si>
    <t>Προσδιορισμός ελάχιστου ποσού καθαρού εισοδήματος αυτοαπασχολούμενων βάσει των διατάξεων των άρθρων 28Α, 28Β, 28Γ, και 28Δ του Ν.4172/2013 (Κ.Φ.Ε.)</t>
  </si>
  <si>
    <t>Bαση υπολογισμού (κριτήριο περ. α' παρ. 2 αρ. 28Α)</t>
  </si>
  <si>
    <t>Προσαύξηση λόγω μισθοδοσίας (κριτήριο περ. β' παρ. 2 αρ. 28Α)</t>
  </si>
  <si>
    <t>ΙΙΙ. Μη εφαρμογή του τεκμηριου / Λοιπές μειώσεις (παρ.1, 2 &amp; 3 αρ. 28Γ)</t>
  </si>
  <si>
    <t>Εισοδήματα από μισθωτή εργασία, συντάξεις και αγροτικά</t>
  </si>
  <si>
    <t>ΙV. Μειώσεις λόγω εισοδημάτων (αρ. 28Β)</t>
  </si>
  <si>
    <t>Τελικό ελάχιστο ποσό καθαρού εισοδήματος</t>
  </si>
  <si>
    <t>Υπόλοιπο ζημιάς για μεταφορά</t>
  </si>
  <si>
    <t>IV. Σύγκριση εισοδημάτων (λογιστικών αρχείων - άρθρων 28Α - 28Δ Κ.Φ.Ε.)</t>
  </si>
  <si>
    <r>
      <t xml:space="preserve">Μεγαλύτερο ποσό καθαρού ειοδήματος </t>
    </r>
    <r>
      <rPr>
        <sz val="11"/>
        <color theme="5" tint="-0.499984740745262"/>
        <rFont val="Trebuchet MS"/>
        <family val="2"/>
        <charset val="161"/>
      </rPr>
      <t>(σύγκριση μεταξύ Α και Β)</t>
    </r>
  </si>
  <si>
    <t>Προσδιορισμός φορολογητέων αποτελεσμάτων</t>
  </si>
  <si>
    <t>Προσδιορισμός Φ.Ε. (λογιστικό αποτέλεσμα)</t>
  </si>
  <si>
    <t>Προσδιορισμός Φ.Ε. (ελάχιστο ετήσιο εισόδημα)</t>
  </si>
  <si>
    <t>Έλεγχος Α.1061</t>
  </si>
  <si>
    <t>Προσδιορισμός Φ.Ε. (φορολογητέο εισόδημα)</t>
  </si>
  <si>
    <t>Αναλογούν φόρος εισοδήματος φορολογητέου ποσού (Γ)</t>
  </si>
  <si>
    <t>Κύκλος εργασιών Κ.Α.Δ. με τα μεγαλύτερα έσοδα (Ε3 - Κ.Α. 023)</t>
  </si>
  <si>
    <t>Ετήσιο κόστος μισθοδοσίας (Ε3 - Κ.Α. 581)</t>
  </si>
  <si>
    <t>Προσαύξηση λόγω ακαθαρίστων εσόδων (κριτήριο περ. γ' παρ. 2 αρ. 28Α)</t>
  </si>
  <si>
    <t>Αρχικό ποσό ετησίου καθαρού εισοδήματος (άρθρου 28Α)</t>
  </si>
  <si>
    <r>
      <t xml:space="preserve">Απαλλασόμενα ποσά από επιχειρηματική δραστηριότητα </t>
    </r>
    <r>
      <rPr>
        <sz val="10"/>
        <color rgb="FF002060"/>
        <rFont val="Trebuchet MS"/>
        <family val="2"/>
        <charset val="161"/>
      </rPr>
      <t>(Ε1 - Κ.Α. 659-660, 619-620)</t>
    </r>
  </si>
  <si>
    <t>Περιορισμός άσκησης επιχειρηματικής δραστηριότητας (σε ημέρες)</t>
  </si>
  <si>
    <r>
      <t xml:space="preserve">Καθαρα κέρδη επιχειρ. δραστηριότητας </t>
    </r>
    <r>
      <rPr>
        <sz val="10.5"/>
        <color rgb="FF002060"/>
        <rFont val="Trebuchet MS"/>
        <family val="2"/>
        <charset val="161"/>
      </rPr>
      <t>(Ε1 - Κ.Α. 401-402)</t>
    </r>
  </si>
  <si>
    <t>Ελάχιστο ποσό καθαρού εισοδήματος (Ε1 - Κ.Α. 405-406)</t>
  </si>
  <si>
    <t>Ζημιά του ίδιου φορολογικού έτους (Ε1 - Κ.Α. 413-414)</t>
  </si>
  <si>
    <t>Ζημιές προηγουμένων ετών (Ε1 - Κ.Α. 415-416)</t>
  </si>
  <si>
    <r>
      <t xml:space="preserve">Αναλογούν φόρος εισοδήματος </t>
    </r>
    <r>
      <rPr>
        <sz val="10"/>
        <color rgb="FF002060"/>
        <rFont val="Trebuchet MS"/>
        <family val="2"/>
        <charset val="161"/>
      </rPr>
      <t>(βάσει λογιστικών αρχείων)</t>
    </r>
  </si>
  <si>
    <r>
      <t xml:space="preserve">Αναλογούν φόρος εισοδήματος </t>
    </r>
    <r>
      <rPr>
        <sz val="10"/>
        <color rgb="FF002060"/>
        <rFont val="Trebuchet MS"/>
        <family val="2"/>
        <charset val="161"/>
      </rPr>
      <t>(βάσει ελαχίστου εισοδήματος)</t>
    </r>
  </si>
  <si>
    <t>Διαφορά αναλογούντος φόρου εισοδήματος (επιβάρυνση)</t>
  </si>
  <si>
    <t>Αναλογούν φόρος εισοδήματος / επιβαρύνσεις</t>
  </si>
  <si>
    <t>στο φορολογητέο εισόδημα βάσει βιβλίων (πριν το συμψηφισμό τυχόν ζημιών</t>
  </si>
  <si>
    <t xml:space="preserve">από προηγούμενα φορολογικά έτη) και στο ελάχιστο τεκμαιρόμενο εισόδημα </t>
  </si>
  <si>
    <t>έτσι ώστε να προκύψει τυχόν φορολογική επιβάρυνση. Στη συνέχεια υπολο-</t>
  </si>
  <si>
    <t>γίζεται ο αναλογούν φόρος εισοδήματος επί του τελικού φορολογητέου ποσού</t>
  </si>
  <si>
    <t>(Α) Καθαρό εισόδημα από επιχειρηματική δραστηριότητα (βάσει βιβλίων)</t>
  </si>
  <si>
    <t>(Β) Ελάχιστο ποσό καθαρού εισοδήματος (άρθρων 28Α - 28Δ Κ.Φ.Ε.)</t>
  </si>
  <si>
    <t>(Γ) Τελικό φορολογητεό ποσό επιχειρ. δραστηριότητας</t>
  </si>
  <si>
    <t>1. Καθαρά κέρδη από την άσκηση επιχειρηματικής δραστηριότητας</t>
  </si>
  <si>
    <t>2. Ελάχιστο ποσό καθαρού εισοδήματος άρθρων 28Α-28Δ ΚΦΕ</t>
  </si>
  <si>
    <t>4. Ζημιά του ίδιου φορολογικού έτους από την άσκηση επιχειρηματικής δραστηριότητας</t>
  </si>
  <si>
    <t>5. Ζημιές προηγουμένων ετών από την άσκηση επιχειρηματικής δραστηριότητας</t>
  </si>
  <si>
    <t xml:space="preserve">     εισοδήματος;</t>
  </si>
  <si>
    <t>18. Αμφισβητείτε σύμφωνα με την παρ.4 του άρθρου 28Α ΚΦΕ, το ελάχιστο ποσό καθαρού</t>
  </si>
  <si>
    <t>Γ2. ΕΙΣΟΔΗΜΑ ΑΠΌ ΕΠΙΧΕΙΡΗΜΑΤΙΚΗ ΔΡΑΣΤΗΡΙΟΤΗΤΑ</t>
  </si>
  <si>
    <t>Copyright © 2023/2024 Γιώργος Κορομηλάς, Tax Advisors I.K.E., Μηχανογραφική Λογιστικών Γραφείων Ο.Ε. - Vers. 2.1.2</t>
  </si>
  <si>
    <r>
      <rPr>
        <i/>
        <u/>
        <sz val="11"/>
        <color rgb="FF002060"/>
        <rFont val="Trebuchet MS"/>
        <family val="2"/>
        <charset val="161"/>
      </rPr>
      <t>Προσοχή</t>
    </r>
    <r>
      <rPr>
        <i/>
        <sz val="11"/>
        <color rgb="FF002060"/>
        <rFont val="Trebuchet MS"/>
        <family val="2"/>
        <charset val="161"/>
      </rPr>
      <t xml:space="preserve"> : Στην ενότητα αυτή υπολογίζεται ο </t>
    </r>
    <r>
      <rPr>
        <i/>
        <u/>
        <sz val="11"/>
        <color rgb="FF002060"/>
        <rFont val="Trebuchet MS"/>
        <family val="2"/>
        <charset val="161"/>
      </rPr>
      <t>αναλογούν</t>
    </r>
    <r>
      <rPr>
        <i/>
        <sz val="11"/>
        <color rgb="FF002060"/>
        <rFont val="Trebuchet MS"/>
        <family val="2"/>
        <charset val="161"/>
      </rPr>
      <t xml:space="preserve"> φόρος εισοδήματος</t>
    </r>
  </si>
  <si>
    <r>
      <t xml:space="preserve">όπως προκύπτει μετά τον συμψηφισμό τυχόν μεταφερόμενων ζημιών. </t>
    </r>
    <r>
      <rPr>
        <i/>
        <u/>
        <sz val="11"/>
        <color rgb="FF002060"/>
        <rFont val="Trebuchet MS"/>
        <family val="2"/>
        <charset val="161"/>
      </rPr>
      <t>Δεν</t>
    </r>
    <r>
      <rPr>
        <i/>
        <sz val="11"/>
        <color rgb="FF002060"/>
        <rFont val="Trebuchet MS"/>
        <family val="2"/>
        <charset val="161"/>
      </rPr>
      <t xml:space="preserve"> </t>
    </r>
  </si>
  <si>
    <r>
      <rPr>
        <i/>
        <u/>
        <sz val="11"/>
        <color rgb="FF002060"/>
        <rFont val="Trebuchet MS"/>
        <family val="2"/>
        <charset val="161"/>
      </rPr>
      <t>διενεργείται εκκαθάριση</t>
    </r>
    <r>
      <rPr>
        <i/>
        <sz val="11"/>
        <color rgb="FF002060"/>
        <rFont val="Trebuchet MS"/>
        <family val="2"/>
        <charset val="161"/>
      </rPr>
      <t xml:space="preserve"> της δήλωσης φορολογίας εισοδήματος.</t>
    </r>
  </si>
</sst>
</file>

<file path=xl/styles.xml><?xml version="1.0" encoding="utf-8"?>
<styleSheet xmlns="http://schemas.openxmlformats.org/spreadsheetml/2006/main">
  <fonts count="22">
    <font>
      <sz val="11"/>
      <color theme="1"/>
      <name val="Trebuchet MS"/>
      <family val="2"/>
      <charset val="161"/>
    </font>
    <font>
      <sz val="11"/>
      <color rgb="FF002060"/>
      <name val="Trebuchet MS"/>
      <family val="2"/>
      <charset val="161"/>
    </font>
    <font>
      <b/>
      <sz val="11"/>
      <color theme="0"/>
      <name val="Trebuchet MS"/>
      <family val="2"/>
      <charset val="161"/>
    </font>
    <font>
      <sz val="11"/>
      <color theme="0"/>
      <name val="Trebuchet MS"/>
      <family val="2"/>
      <charset val="161"/>
    </font>
    <font>
      <sz val="9"/>
      <color indexed="81"/>
      <name val="Tahoma"/>
      <family val="2"/>
      <charset val="161"/>
    </font>
    <font>
      <b/>
      <sz val="9"/>
      <color indexed="81"/>
      <name val="Tahoma"/>
      <family val="2"/>
      <charset val="161"/>
    </font>
    <font>
      <sz val="11"/>
      <color theme="0" tint="-4.9989318521683403E-2"/>
      <name val="Trebuchet MS"/>
      <family val="2"/>
      <charset val="161"/>
    </font>
    <font>
      <b/>
      <sz val="10.5"/>
      <color theme="0" tint="-4.9989318521683403E-2"/>
      <name val="Trebuchet MS"/>
      <family val="2"/>
      <charset val="161"/>
    </font>
    <font>
      <u/>
      <sz val="11"/>
      <color rgb="FF002060"/>
      <name val="Trebuchet MS"/>
      <family val="2"/>
      <charset val="161"/>
    </font>
    <font>
      <b/>
      <sz val="14"/>
      <color theme="0"/>
      <name val="Trebuchet MS"/>
      <family val="2"/>
      <charset val="161"/>
    </font>
    <font>
      <sz val="13.5"/>
      <color rgb="FF002060"/>
      <name val="Trebuchet MS"/>
      <family val="2"/>
      <charset val="161"/>
    </font>
    <font>
      <u/>
      <sz val="9"/>
      <color indexed="81"/>
      <name val="Tahoma"/>
      <family val="2"/>
      <charset val="161"/>
    </font>
    <font>
      <i/>
      <sz val="9"/>
      <color indexed="81"/>
      <name val="Tahoma"/>
      <family val="2"/>
      <charset val="161"/>
    </font>
    <font>
      <i/>
      <u/>
      <sz val="9"/>
      <color indexed="81"/>
      <name val="Tahoma"/>
      <family val="2"/>
      <charset val="161"/>
    </font>
    <font>
      <sz val="11"/>
      <color rgb="FF0070C0"/>
      <name val="Trebuchet MS"/>
      <family val="2"/>
      <charset val="161"/>
    </font>
    <font>
      <sz val="11"/>
      <color theme="5" tint="-0.499984740745262"/>
      <name val="Trebuchet MS"/>
      <family val="2"/>
      <charset val="161"/>
    </font>
    <font>
      <sz val="10"/>
      <color rgb="FF002060"/>
      <name val="Trebuchet MS"/>
      <family val="2"/>
      <charset val="161"/>
    </font>
    <font>
      <sz val="9"/>
      <color rgb="FF002060"/>
      <name val="Trebuchet MS"/>
      <family val="2"/>
      <charset val="161"/>
    </font>
    <font>
      <sz val="10.5"/>
      <color rgb="FF002060"/>
      <name val="Trebuchet MS"/>
      <family val="2"/>
      <charset val="161"/>
    </font>
    <font>
      <b/>
      <sz val="11"/>
      <color theme="5" tint="-0.499984740745262"/>
      <name val="Wingdings"/>
      <charset val="2"/>
    </font>
    <font>
      <i/>
      <sz val="11"/>
      <color rgb="FF002060"/>
      <name val="Trebuchet MS"/>
      <family val="2"/>
      <charset val="161"/>
    </font>
    <font>
      <i/>
      <u/>
      <sz val="11"/>
      <color rgb="FF002060"/>
      <name val="Trebuchet MS"/>
      <family val="2"/>
      <charset val="161"/>
    </font>
  </fonts>
  <fills count="15">
    <fill>
      <patternFill patternType="none"/>
    </fill>
    <fill>
      <patternFill patternType="gray125"/>
    </fill>
    <fill>
      <patternFill patternType="solid">
        <fgColor theme="8" tint="0.79998168889431442"/>
        <bgColor indexed="64"/>
      </patternFill>
    </fill>
    <fill>
      <patternFill patternType="solid">
        <fgColor rgb="FF002060"/>
        <bgColor indexed="64"/>
      </patternFill>
    </fill>
    <fill>
      <patternFill patternType="solid">
        <fgColor theme="8" tint="0.59999389629810485"/>
        <bgColor indexed="64"/>
      </patternFill>
    </fill>
    <fill>
      <patternFill patternType="solid">
        <fgColor rgb="FF0070C0"/>
        <bgColor indexed="64"/>
      </patternFill>
    </fill>
    <fill>
      <patternFill patternType="solid">
        <fgColor rgb="FF00B0F0"/>
        <bgColor indexed="64"/>
      </patternFill>
    </fill>
    <fill>
      <patternFill patternType="solid">
        <fgColor theme="0"/>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rgb="FFFDEFE7"/>
        <bgColor indexed="64"/>
      </patternFill>
    </fill>
    <fill>
      <patternFill patternType="solid">
        <fgColor theme="9" tint="0.79998168889431442"/>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rgb="FFFFFF00"/>
        <bgColor indexed="64"/>
      </patternFill>
    </fill>
  </fills>
  <borders count="30">
    <border>
      <left/>
      <right/>
      <top/>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
      <left style="dotted">
        <color indexed="64"/>
      </left>
      <right style="dotted">
        <color indexed="64"/>
      </right>
      <top style="dotted">
        <color indexed="64"/>
      </top>
      <bottom style="dotted">
        <color indexed="64"/>
      </bottom>
      <diagonal/>
    </border>
    <border>
      <left/>
      <right style="dotted">
        <color indexed="64"/>
      </right>
      <top/>
      <bottom style="dotted">
        <color indexed="64"/>
      </bottom>
      <diagonal/>
    </border>
    <border>
      <left style="dotted">
        <color indexed="64"/>
      </left>
      <right style="dotted">
        <color indexed="64"/>
      </right>
      <top/>
      <bottom style="dotted">
        <color indexed="64"/>
      </bottom>
      <diagonal/>
    </border>
    <border>
      <left style="dotted">
        <color indexed="64"/>
      </left>
      <right/>
      <top/>
      <bottom style="dotted">
        <color indexed="64"/>
      </bottom>
      <diagonal/>
    </border>
    <border>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right style="dotted">
        <color indexed="64"/>
      </right>
      <top style="dotted">
        <color indexed="64"/>
      </top>
      <bottom/>
      <diagonal/>
    </border>
    <border>
      <left style="dotted">
        <color indexed="64"/>
      </left>
      <right style="dotted">
        <color indexed="64"/>
      </right>
      <top style="dotted">
        <color indexed="64"/>
      </top>
      <bottom/>
      <diagonal/>
    </border>
    <border>
      <left style="dotted">
        <color indexed="64"/>
      </left>
      <right/>
      <top style="dotted">
        <color indexed="64"/>
      </top>
      <bottom/>
      <diagonal/>
    </border>
    <border>
      <left/>
      <right/>
      <top/>
      <bottom style="dotted">
        <color rgb="FF002060"/>
      </bottom>
      <diagonal/>
    </border>
    <border>
      <left/>
      <right/>
      <top style="dotted">
        <color rgb="FF002060"/>
      </top>
      <bottom/>
      <diagonal/>
    </border>
    <border>
      <left/>
      <right/>
      <top/>
      <bottom style="thick">
        <color rgb="FF002060"/>
      </bottom>
      <diagonal/>
    </border>
    <border>
      <left/>
      <right/>
      <top style="dotted">
        <color rgb="FF002060"/>
      </top>
      <bottom style="dotted">
        <color rgb="FF002060"/>
      </bottom>
      <diagonal/>
    </border>
    <border>
      <left/>
      <right/>
      <top style="thick">
        <color rgb="FF00B0F0"/>
      </top>
      <bottom/>
      <diagonal/>
    </border>
    <border>
      <left/>
      <right/>
      <top style="thin">
        <color rgb="FF00B0F0"/>
      </top>
      <bottom style="thin">
        <color rgb="FF00B0F0"/>
      </bottom>
      <diagonal/>
    </border>
    <border>
      <left/>
      <right/>
      <top style="medium">
        <color rgb="FF0070C0"/>
      </top>
      <bottom style="medium">
        <color rgb="FF0070C0"/>
      </bottom>
      <diagonal/>
    </border>
    <border>
      <left/>
      <right/>
      <top style="thin">
        <color rgb="FF0070C0"/>
      </top>
      <bottom style="thin">
        <color rgb="FF0070C0"/>
      </bottom>
      <diagonal/>
    </border>
    <border>
      <left/>
      <right/>
      <top/>
      <bottom style="thin">
        <color rgb="FF002060"/>
      </bottom>
      <diagonal/>
    </border>
    <border>
      <left/>
      <right/>
      <top style="thin">
        <color rgb="FF002060"/>
      </top>
      <bottom style="thin">
        <color rgb="FF002060"/>
      </bottom>
      <diagonal/>
    </border>
    <border>
      <left/>
      <right/>
      <top style="thin">
        <color rgb="FF002060"/>
      </top>
      <bottom/>
      <diagonal/>
    </border>
    <border>
      <left/>
      <right/>
      <top style="thin">
        <color rgb="FF002060"/>
      </top>
      <bottom style="thick">
        <color rgb="FF00B0F0"/>
      </bottom>
      <diagonal/>
    </border>
  </borders>
  <cellStyleXfs count="1">
    <xf numFmtId="0" fontId="0" fillId="0" borderId="0"/>
  </cellStyleXfs>
  <cellXfs count="118">
    <xf numFmtId="0" fontId="0" fillId="0" borderId="0" xfId="0"/>
    <xf numFmtId="4" fontId="0" fillId="2" borderId="1" xfId="0" applyNumberFormat="1" applyFill="1" applyBorder="1" applyProtection="1">
      <protection hidden="1"/>
    </xf>
    <xf numFmtId="4" fontId="0" fillId="2" borderId="2" xfId="0" applyNumberFormat="1" applyFill="1" applyBorder="1" applyProtection="1">
      <protection hidden="1"/>
    </xf>
    <xf numFmtId="4" fontId="0" fillId="2" borderId="4" xfId="0" applyNumberFormat="1" applyFill="1" applyBorder="1" applyProtection="1">
      <protection hidden="1"/>
    </xf>
    <xf numFmtId="4" fontId="0" fillId="2" borderId="0" xfId="0" applyNumberFormat="1" applyFill="1" applyProtection="1">
      <protection hidden="1"/>
    </xf>
    <xf numFmtId="4" fontId="0" fillId="2" borderId="6" xfId="0" applyNumberFormat="1" applyFill="1" applyBorder="1" applyProtection="1">
      <protection hidden="1"/>
    </xf>
    <xf numFmtId="4" fontId="0" fillId="2" borderId="7" xfId="0" applyNumberFormat="1" applyFill="1" applyBorder="1" applyProtection="1">
      <protection hidden="1"/>
    </xf>
    <xf numFmtId="0" fontId="1" fillId="2" borderId="1" xfId="0" applyFont="1" applyFill="1" applyBorder="1" applyProtection="1">
      <protection hidden="1"/>
    </xf>
    <xf numFmtId="0" fontId="1" fillId="2" borderId="2" xfId="0" applyFont="1" applyFill="1" applyBorder="1" applyProtection="1">
      <protection hidden="1"/>
    </xf>
    <xf numFmtId="4" fontId="1" fillId="2" borderId="2" xfId="0" applyNumberFormat="1" applyFont="1" applyFill="1" applyBorder="1" applyProtection="1">
      <protection hidden="1"/>
    </xf>
    <xf numFmtId="4" fontId="1" fillId="2" borderId="3" xfId="0" applyNumberFormat="1" applyFont="1" applyFill="1" applyBorder="1" applyProtection="1">
      <protection hidden="1"/>
    </xf>
    <xf numFmtId="4" fontId="1" fillId="2" borderId="1" xfId="0" applyNumberFormat="1" applyFont="1" applyFill="1" applyBorder="1" applyProtection="1">
      <protection hidden="1"/>
    </xf>
    <xf numFmtId="0" fontId="1" fillId="2" borderId="4" xfId="0" applyFont="1" applyFill="1" applyBorder="1" applyProtection="1">
      <protection hidden="1"/>
    </xf>
    <xf numFmtId="0" fontId="1" fillId="2" borderId="0" xfId="0" applyFont="1" applyFill="1" applyProtection="1">
      <protection hidden="1"/>
    </xf>
    <xf numFmtId="4" fontId="1" fillId="2" borderId="0" xfId="0" applyNumberFormat="1" applyFont="1" applyFill="1" applyProtection="1">
      <protection hidden="1"/>
    </xf>
    <xf numFmtId="4" fontId="1" fillId="2" borderId="5" xfId="0" applyNumberFormat="1" applyFont="1" applyFill="1" applyBorder="1" applyProtection="1">
      <protection hidden="1"/>
    </xf>
    <xf numFmtId="4" fontId="1" fillId="2" borderId="4" xfId="0" applyNumberFormat="1" applyFont="1" applyFill="1" applyBorder="1" applyProtection="1">
      <protection hidden="1"/>
    </xf>
    <xf numFmtId="4" fontId="1" fillId="2" borderId="0" xfId="0" applyNumberFormat="1" applyFont="1" applyFill="1" applyProtection="1">
      <protection locked="0"/>
    </xf>
    <xf numFmtId="4" fontId="1" fillId="2" borderId="0" xfId="0" applyNumberFormat="1" applyFont="1" applyFill="1" applyAlignment="1" applyProtection="1">
      <alignment horizontal="center"/>
      <protection hidden="1"/>
    </xf>
    <xf numFmtId="4" fontId="1" fillId="2" borderId="6" xfId="0" applyNumberFormat="1" applyFont="1" applyFill="1" applyBorder="1" applyProtection="1">
      <protection hidden="1"/>
    </xf>
    <xf numFmtId="4" fontId="1" fillId="2" borderId="7" xfId="0" applyNumberFormat="1" applyFont="1" applyFill="1" applyBorder="1" applyProtection="1">
      <protection hidden="1"/>
    </xf>
    <xf numFmtId="4" fontId="1" fillId="2" borderId="8" xfId="0" applyNumberFormat="1" applyFont="1" applyFill="1" applyBorder="1" applyProtection="1">
      <protection hidden="1"/>
    </xf>
    <xf numFmtId="9" fontId="1" fillId="2" borderId="0" xfId="0" applyNumberFormat="1" applyFont="1" applyFill="1" applyAlignment="1" applyProtection="1">
      <alignment horizontal="center"/>
      <protection hidden="1"/>
    </xf>
    <xf numFmtId="4" fontId="1" fillId="2" borderId="0" xfId="0" applyNumberFormat="1" applyFont="1" applyFill="1" applyAlignment="1" applyProtection="1">
      <alignment horizontal="center"/>
      <protection locked="0"/>
    </xf>
    <xf numFmtId="0" fontId="1" fillId="2" borderId="6" xfId="0" applyFont="1" applyFill="1" applyBorder="1" applyProtection="1">
      <protection hidden="1"/>
    </xf>
    <xf numFmtId="0" fontId="1" fillId="2" borderId="7" xfId="0" applyFont="1" applyFill="1" applyBorder="1" applyProtection="1">
      <protection hidden="1"/>
    </xf>
    <xf numFmtId="4" fontId="1" fillId="4" borderId="0" xfId="0" applyNumberFormat="1" applyFont="1" applyFill="1" applyProtection="1">
      <protection hidden="1"/>
    </xf>
    <xf numFmtId="4" fontId="1" fillId="7" borderId="0" xfId="0" applyNumberFormat="1" applyFont="1" applyFill="1" applyProtection="1">
      <protection locked="0"/>
    </xf>
    <xf numFmtId="0" fontId="1" fillId="7" borderId="0" xfId="0" applyFont="1" applyFill="1" applyAlignment="1" applyProtection="1">
      <alignment horizontal="center"/>
      <protection locked="0"/>
    </xf>
    <xf numFmtId="10" fontId="1" fillId="4" borderId="0" xfId="0" applyNumberFormat="1" applyFont="1" applyFill="1" applyAlignment="1" applyProtection="1">
      <alignment horizontal="center"/>
      <protection hidden="1"/>
    </xf>
    <xf numFmtId="4" fontId="1" fillId="7" borderId="18" xfId="0" applyNumberFormat="1" applyFont="1" applyFill="1" applyBorder="1" applyProtection="1">
      <protection locked="0"/>
    </xf>
    <xf numFmtId="4" fontId="3" fillId="6" borderId="0" xfId="0" applyNumberFormat="1" applyFont="1" applyFill="1" applyProtection="1">
      <protection hidden="1"/>
    </xf>
    <xf numFmtId="4" fontId="1" fillId="9" borderId="0" xfId="0" applyNumberFormat="1" applyFont="1" applyFill="1" applyAlignment="1" applyProtection="1">
      <alignment horizontal="center"/>
      <protection hidden="1"/>
    </xf>
    <xf numFmtId="0" fontId="1" fillId="7" borderId="0" xfId="0" applyFont="1" applyFill="1" applyProtection="1">
      <protection hidden="1"/>
    </xf>
    <xf numFmtId="4" fontId="1" fillId="7" borderId="0" xfId="0" applyNumberFormat="1" applyFont="1" applyFill="1" applyProtection="1">
      <protection hidden="1"/>
    </xf>
    <xf numFmtId="9" fontId="1" fillId="7" borderId="0" xfId="0" applyNumberFormat="1" applyFont="1" applyFill="1" applyAlignment="1" applyProtection="1">
      <alignment horizontal="center"/>
      <protection hidden="1"/>
    </xf>
    <xf numFmtId="4" fontId="1" fillId="7" borderId="0" xfId="0" applyNumberFormat="1" applyFont="1" applyFill="1" applyAlignment="1" applyProtection="1">
      <alignment horizontal="center"/>
      <protection hidden="1"/>
    </xf>
    <xf numFmtId="4" fontId="1" fillId="7" borderId="18" xfId="0" applyNumberFormat="1" applyFont="1" applyFill="1" applyBorder="1" applyAlignment="1" applyProtection="1">
      <alignment horizontal="center"/>
      <protection locked="0"/>
    </xf>
    <xf numFmtId="4" fontId="1" fillId="9" borderId="18" xfId="0" applyNumberFormat="1" applyFont="1" applyFill="1" applyBorder="1" applyAlignment="1" applyProtection="1">
      <alignment horizontal="center"/>
      <protection hidden="1"/>
    </xf>
    <xf numFmtId="4" fontId="1" fillId="9" borderId="19" xfId="0" applyNumberFormat="1" applyFont="1" applyFill="1" applyBorder="1" applyAlignment="1" applyProtection="1">
      <alignment horizontal="center"/>
      <protection hidden="1"/>
    </xf>
    <xf numFmtId="4" fontId="3" fillId="5" borderId="0" xfId="0" applyNumberFormat="1" applyFont="1" applyFill="1" applyAlignment="1" applyProtection="1">
      <alignment horizontal="center"/>
      <protection hidden="1"/>
    </xf>
    <xf numFmtId="4" fontId="7" fillId="6" borderId="0" xfId="0" applyNumberFormat="1" applyFont="1" applyFill="1" applyProtection="1">
      <protection hidden="1"/>
    </xf>
    <xf numFmtId="4" fontId="1" fillId="4" borderId="10" xfId="0" applyNumberFormat="1" applyFont="1" applyFill="1" applyBorder="1" applyProtection="1">
      <protection hidden="1"/>
    </xf>
    <xf numFmtId="10" fontId="1" fillId="4" borderId="11" xfId="0" applyNumberFormat="1" applyFont="1" applyFill="1" applyBorder="1" applyAlignment="1" applyProtection="1">
      <alignment horizontal="center"/>
      <protection hidden="1"/>
    </xf>
    <xf numFmtId="4" fontId="1" fillId="4" borderId="11" xfId="0" applyNumberFormat="1" applyFont="1" applyFill="1" applyBorder="1" applyProtection="1">
      <protection hidden="1"/>
    </xf>
    <xf numFmtId="4" fontId="1" fillId="4" borderId="12" xfId="0" applyNumberFormat="1" applyFont="1" applyFill="1" applyBorder="1" applyProtection="1">
      <protection hidden="1"/>
    </xf>
    <xf numFmtId="4" fontId="1" fillId="4" borderId="13" xfId="0" applyNumberFormat="1" applyFont="1" applyFill="1" applyBorder="1" applyProtection="1">
      <protection hidden="1"/>
    </xf>
    <xf numFmtId="10" fontId="1" fillId="4" borderId="9" xfId="0" applyNumberFormat="1" applyFont="1" applyFill="1" applyBorder="1" applyAlignment="1" applyProtection="1">
      <alignment horizontal="center"/>
      <protection hidden="1"/>
    </xf>
    <xf numFmtId="4" fontId="1" fillId="4" borderId="9" xfId="0" applyNumberFormat="1" applyFont="1" applyFill="1" applyBorder="1" applyProtection="1">
      <protection hidden="1"/>
    </xf>
    <xf numFmtId="4" fontId="1" fillId="4" borderId="14" xfId="0" applyNumberFormat="1" applyFont="1" applyFill="1" applyBorder="1" applyProtection="1">
      <protection hidden="1"/>
    </xf>
    <xf numFmtId="4" fontId="1" fillId="4" borderId="15" xfId="0" applyNumberFormat="1" applyFont="1" applyFill="1" applyBorder="1" applyProtection="1">
      <protection hidden="1"/>
    </xf>
    <xf numFmtId="10" fontId="1" fillId="4" borderId="16" xfId="0" applyNumberFormat="1" applyFont="1" applyFill="1" applyBorder="1" applyAlignment="1" applyProtection="1">
      <alignment horizontal="center"/>
      <protection hidden="1"/>
    </xf>
    <xf numFmtId="4" fontId="1" fillId="4" borderId="16" xfId="0" applyNumberFormat="1" applyFont="1" applyFill="1" applyBorder="1" applyProtection="1">
      <protection hidden="1"/>
    </xf>
    <xf numFmtId="4" fontId="1" fillId="4" borderId="17" xfId="0" applyNumberFormat="1" applyFont="1" applyFill="1" applyBorder="1" applyProtection="1">
      <protection hidden="1"/>
    </xf>
    <xf numFmtId="0" fontId="1" fillId="4" borderId="18" xfId="0" applyFont="1" applyFill="1" applyBorder="1" applyAlignment="1" applyProtection="1">
      <alignment horizontal="center"/>
      <protection hidden="1"/>
    </xf>
    <xf numFmtId="0" fontId="1" fillId="4" borderId="21" xfId="0" applyFont="1" applyFill="1" applyBorder="1" applyAlignment="1" applyProtection="1">
      <alignment horizontal="center"/>
      <protection hidden="1"/>
    </xf>
    <xf numFmtId="4" fontId="1" fillId="9" borderId="21" xfId="0" applyNumberFormat="1" applyFont="1" applyFill="1" applyBorder="1" applyProtection="1">
      <protection hidden="1"/>
    </xf>
    <xf numFmtId="9" fontId="1" fillId="9" borderId="21" xfId="0" applyNumberFormat="1" applyFont="1" applyFill="1" applyBorder="1" applyAlignment="1" applyProtection="1">
      <alignment horizontal="center"/>
      <protection hidden="1"/>
    </xf>
    <xf numFmtId="9" fontId="1" fillId="9" borderId="18" xfId="0" applyNumberFormat="1" applyFont="1" applyFill="1" applyBorder="1" applyAlignment="1" applyProtection="1">
      <alignment horizontal="center"/>
      <protection hidden="1"/>
    </xf>
    <xf numFmtId="4" fontId="1" fillId="8" borderId="18" xfId="0" applyNumberFormat="1" applyFont="1" applyFill="1" applyBorder="1" applyProtection="1">
      <protection hidden="1"/>
    </xf>
    <xf numFmtId="4" fontId="1" fillId="8" borderId="21" xfId="0" applyNumberFormat="1" applyFont="1" applyFill="1" applyBorder="1" applyProtection="1">
      <protection hidden="1"/>
    </xf>
    <xf numFmtId="4" fontId="1" fillId="4" borderId="18" xfId="0" applyNumberFormat="1" applyFont="1" applyFill="1" applyBorder="1" applyProtection="1">
      <protection hidden="1"/>
    </xf>
    <xf numFmtId="4" fontId="1" fillId="4" borderId="21" xfId="0" applyNumberFormat="1" applyFont="1" applyFill="1" applyBorder="1" applyProtection="1">
      <protection hidden="1"/>
    </xf>
    <xf numFmtId="4" fontId="1" fillId="9" borderId="0" xfId="0" applyNumberFormat="1" applyFont="1" applyFill="1" applyProtection="1">
      <protection hidden="1"/>
    </xf>
    <xf numFmtId="4" fontId="1" fillId="7" borderId="21" xfId="0" applyNumberFormat="1" applyFont="1" applyFill="1" applyBorder="1" applyProtection="1">
      <protection locked="0"/>
    </xf>
    <xf numFmtId="9" fontId="1" fillId="2" borderId="19" xfId="0" applyNumberFormat="1" applyFont="1" applyFill="1" applyBorder="1" applyAlignment="1" applyProtection="1">
      <alignment horizontal="center"/>
      <protection hidden="1"/>
    </xf>
    <xf numFmtId="4" fontId="1" fillId="7" borderId="21" xfId="0" applyNumberFormat="1" applyFont="1" applyFill="1" applyBorder="1" applyAlignment="1" applyProtection="1">
      <alignment horizontal="center"/>
      <protection locked="0"/>
    </xf>
    <xf numFmtId="0" fontId="8" fillId="2" borderId="0" xfId="0" applyFont="1" applyFill="1" applyProtection="1">
      <protection hidden="1"/>
    </xf>
    <xf numFmtId="0" fontId="2" fillId="5" borderId="0" xfId="0" applyFont="1" applyFill="1" applyAlignment="1" applyProtection="1">
      <alignment horizontal="left"/>
      <protection hidden="1"/>
    </xf>
    <xf numFmtId="0" fontId="1" fillId="8" borderId="23" xfId="0" applyFont="1" applyFill="1" applyBorder="1" applyProtection="1">
      <protection hidden="1"/>
    </xf>
    <xf numFmtId="4" fontId="3" fillId="2" borderId="0" xfId="0" applyNumberFormat="1" applyFont="1" applyFill="1" applyProtection="1">
      <protection hidden="1"/>
    </xf>
    <xf numFmtId="3" fontId="1" fillId="4" borderId="0" xfId="0" applyNumberFormat="1" applyFont="1" applyFill="1" applyAlignment="1" applyProtection="1">
      <alignment horizontal="center"/>
      <protection hidden="1"/>
    </xf>
    <xf numFmtId="3" fontId="1" fillId="7" borderId="0" xfId="0" applyNumberFormat="1" applyFont="1" applyFill="1" applyAlignment="1" applyProtection="1">
      <alignment horizontal="center"/>
      <protection hidden="1"/>
    </xf>
    <xf numFmtId="4" fontId="1" fillId="11" borderId="2" xfId="0" applyNumberFormat="1" applyFont="1" applyFill="1" applyBorder="1" applyProtection="1">
      <protection hidden="1"/>
    </xf>
    <xf numFmtId="4" fontId="1" fillId="11" borderId="0" xfId="0" applyNumberFormat="1" applyFont="1" applyFill="1" applyProtection="1">
      <protection hidden="1"/>
    </xf>
    <xf numFmtId="4" fontId="1" fillId="11" borderId="7" xfId="0" applyNumberFormat="1" applyFont="1" applyFill="1" applyBorder="1" applyProtection="1">
      <protection hidden="1"/>
    </xf>
    <xf numFmtId="3" fontId="1" fillId="8" borderId="2" xfId="0" applyNumberFormat="1" applyFont="1" applyFill="1" applyBorder="1" applyAlignment="1" applyProtection="1">
      <alignment horizontal="center"/>
      <protection hidden="1"/>
    </xf>
    <xf numFmtId="3" fontId="1" fillId="8" borderId="0" xfId="0" applyNumberFormat="1" applyFont="1" applyFill="1" applyAlignment="1" applyProtection="1">
      <alignment horizontal="center"/>
      <protection hidden="1"/>
    </xf>
    <xf numFmtId="3" fontId="1" fillId="8" borderId="7" xfId="0" applyNumberFormat="1" applyFont="1" applyFill="1" applyBorder="1" applyAlignment="1" applyProtection="1">
      <alignment horizontal="center"/>
      <protection hidden="1"/>
    </xf>
    <xf numFmtId="4" fontId="1" fillId="9" borderId="3" xfId="0" applyNumberFormat="1" applyFont="1" applyFill="1" applyBorder="1" applyProtection="1">
      <protection hidden="1"/>
    </xf>
    <xf numFmtId="4" fontId="1" fillId="9" borderId="5" xfId="0" applyNumberFormat="1" applyFont="1" applyFill="1" applyBorder="1" applyProtection="1">
      <protection hidden="1"/>
    </xf>
    <xf numFmtId="4" fontId="1" fillId="9" borderId="8" xfId="0" applyNumberFormat="1" applyFont="1" applyFill="1" applyBorder="1" applyProtection="1">
      <protection hidden="1"/>
    </xf>
    <xf numFmtId="4" fontId="1" fillId="2" borderId="1" xfId="0" applyNumberFormat="1" applyFont="1" applyFill="1" applyBorder="1" applyAlignment="1" applyProtection="1">
      <alignment horizontal="center"/>
      <protection hidden="1"/>
    </xf>
    <xf numFmtId="4" fontId="1" fillId="2" borderId="4" xfId="0" applyNumberFormat="1" applyFont="1" applyFill="1" applyBorder="1" applyAlignment="1" applyProtection="1">
      <alignment horizontal="center"/>
      <protection hidden="1"/>
    </xf>
    <xf numFmtId="4" fontId="1" fillId="2" borderId="6" xfId="0" applyNumberFormat="1" applyFont="1" applyFill="1" applyBorder="1" applyAlignment="1" applyProtection="1">
      <alignment horizontal="center"/>
      <protection hidden="1"/>
    </xf>
    <xf numFmtId="0" fontId="1" fillId="12" borderId="0" xfId="0" applyFont="1" applyFill="1" applyAlignment="1" applyProtection="1">
      <alignment horizontal="center"/>
      <protection locked="0"/>
    </xf>
    <xf numFmtId="4" fontId="1" fillId="14" borderId="0" xfId="0" applyNumberFormat="1" applyFont="1" applyFill="1" applyProtection="1">
      <protection hidden="1"/>
    </xf>
    <xf numFmtId="4" fontId="1" fillId="4" borderId="0" xfId="0" applyNumberFormat="1" applyFont="1" applyFill="1" applyBorder="1" applyProtection="1">
      <protection hidden="1"/>
    </xf>
    <xf numFmtId="4" fontId="1" fillId="7" borderId="0" xfId="0" applyNumberFormat="1" applyFont="1" applyFill="1" applyBorder="1" applyProtection="1">
      <protection locked="0"/>
    </xf>
    <xf numFmtId="4" fontId="1" fillId="2" borderId="0" xfId="0" applyNumberFormat="1" applyFont="1" applyFill="1" applyBorder="1" applyProtection="1">
      <protection hidden="1"/>
    </xf>
    <xf numFmtId="4" fontId="1" fillId="8" borderId="23" xfId="0" applyNumberFormat="1" applyFont="1" applyFill="1" applyBorder="1" applyProtection="1">
      <protection hidden="1"/>
    </xf>
    <xf numFmtId="4" fontId="17" fillId="8" borderId="23" xfId="0" applyNumberFormat="1" applyFont="1" applyFill="1" applyBorder="1" applyAlignment="1" applyProtection="1">
      <alignment horizontal="center"/>
      <protection hidden="1"/>
    </xf>
    <xf numFmtId="9" fontId="1" fillId="9" borderId="19" xfId="0" applyNumberFormat="1" applyFont="1" applyFill="1" applyBorder="1" applyAlignment="1" applyProtection="1">
      <alignment horizontal="center"/>
      <protection hidden="1"/>
    </xf>
    <xf numFmtId="4" fontId="1" fillId="4" borderId="19" xfId="0" applyNumberFormat="1" applyFont="1" applyFill="1" applyBorder="1" applyProtection="1">
      <protection hidden="1"/>
    </xf>
    <xf numFmtId="4" fontId="1" fillId="8" borderId="25" xfId="0" applyNumberFormat="1" applyFont="1" applyFill="1" applyBorder="1" applyProtection="1">
      <protection hidden="1"/>
    </xf>
    <xf numFmtId="4" fontId="19" fillId="2" borderId="0" xfId="0" applyNumberFormat="1" applyFont="1" applyFill="1" applyAlignment="1" applyProtection="1">
      <alignment horizontal="center"/>
      <protection hidden="1"/>
    </xf>
    <xf numFmtId="3" fontId="1" fillId="7" borderId="26" xfId="0" applyNumberFormat="1" applyFont="1" applyFill="1" applyBorder="1" applyAlignment="1" applyProtection="1">
      <alignment horizontal="center"/>
      <protection hidden="1"/>
    </xf>
    <xf numFmtId="4" fontId="1" fillId="7" borderId="26" xfId="0" applyNumberFormat="1" applyFont="1" applyFill="1" applyBorder="1" applyProtection="1">
      <protection hidden="1"/>
    </xf>
    <xf numFmtId="3" fontId="1" fillId="7" borderId="27" xfId="0" applyNumberFormat="1" applyFont="1" applyFill="1" applyBorder="1" applyAlignment="1" applyProtection="1">
      <alignment horizontal="center"/>
      <protection hidden="1"/>
    </xf>
    <xf numFmtId="3" fontId="1" fillId="7" borderId="28" xfId="0" applyNumberFormat="1" applyFont="1" applyFill="1" applyBorder="1" applyAlignment="1" applyProtection="1">
      <alignment horizontal="center"/>
      <protection hidden="1"/>
    </xf>
    <xf numFmtId="4" fontId="1" fillId="2" borderId="26" xfId="0" applyNumberFormat="1" applyFont="1" applyFill="1" applyBorder="1" applyProtection="1">
      <protection hidden="1"/>
    </xf>
    <xf numFmtId="4" fontId="1" fillId="2" borderId="27" xfId="0" applyNumberFormat="1" applyFont="1" applyFill="1" applyBorder="1" applyProtection="1">
      <protection hidden="1"/>
    </xf>
    <xf numFmtId="4" fontId="1" fillId="13" borderId="22" xfId="0" applyNumberFormat="1" applyFont="1" applyFill="1" applyBorder="1" applyProtection="1">
      <protection hidden="1"/>
    </xf>
    <xf numFmtId="4" fontId="1" fillId="13" borderId="29" xfId="0" applyNumberFormat="1" applyFont="1" applyFill="1" applyBorder="1" applyProtection="1">
      <protection hidden="1"/>
    </xf>
    <xf numFmtId="4" fontId="1" fillId="7" borderId="27" xfId="0" applyNumberFormat="1" applyFont="1" applyFill="1" applyBorder="1" applyAlignment="1" applyProtection="1">
      <alignment horizontal="left"/>
      <protection hidden="1"/>
    </xf>
    <xf numFmtId="4" fontId="1" fillId="7" borderId="28" xfId="0" applyNumberFormat="1" applyFont="1" applyFill="1" applyBorder="1" applyAlignment="1" applyProtection="1">
      <alignment horizontal="left"/>
      <protection hidden="1"/>
    </xf>
    <xf numFmtId="4" fontId="1" fillId="7" borderId="26" xfId="0" applyNumberFormat="1" applyFont="1" applyFill="1" applyBorder="1" applyAlignment="1" applyProtection="1">
      <alignment horizontal="left"/>
      <protection hidden="1"/>
    </xf>
    <xf numFmtId="4" fontId="2" fillId="6" borderId="0" xfId="0" applyNumberFormat="1" applyFont="1" applyFill="1" applyAlignment="1" applyProtection="1">
      <alignment horizontal="left"/>
      <protection hidden="1"/>
    </xf>
    <xf numFmtId="4" fontId="1" fillId="2" borderId="28" xfId="0" applyNumberFormat="1" applyFont="1" applyFill="1" applyBorder="1" applyAlignment="1" applyProtection="1">
      <alignment horizontal="center"/>
      <protection hidden="1"/>
    </xf>
    <xf numFmtId="4" fontId="1" fillId="2" borderId="26" xfId="0" applyNumberFormat="1" applyFont="1" applyFill="1" applyBorder="1" applyAlignment="1" applyProtection="1">
      <alignment horizontal="center"/>
      <protection hidden="1"/>
    </xf>
    <xf numFmtId="4" fontId="20" fillId="11" borderId="0" xfId="0" applyNumberFormat="1" applyFont="1" applyFill="1" applyBorder="1" applyAlignment="1" applyProtection="1">
      <alignment horizontal="center"/>
      <protection hidden="1"/>
    </xf>
    <xf numFmtId="4" fontId="2" fillId="5" borderId="0" xfId="0" applyNumberFormat="1" applyFont="1" applyFill="1" applyBorder="1" applyAlignment="1" applyProtection="1">
      <alignment horizontal="center"/>
      <protection hidden="1"/>
    </xf>
    <xf numFmtId="0" fontId="9" fillId="5" borderId="22" xfId="0" applyFont="1" applyFill="1" applyBorder="1" applyAlignment="1" applyProtection="1">
      <alignment horizontal="center" vertical="center"/>
      <protection hidden="1"/>
    </xf>
    <xf numFmtId="0" fontId="10" fillId="2" borderId="20" xfId="0" applyFont="1" applyFill="1" applyBorder="1" applyAlignment="1" applyProtection="1">
      <alignment horizontal="center" vertical="center"/>
      <protection hidden="1"/>
    </xf>
    <xf numFmtId="4" fontId="14" fillId="10" borderId="24" xfId="0" applyNumberFormat="1" applyFont="1" applyFill="1" applyBorder="1" applyAlignment="1" applyProtection="1">
      <alignment horizontal="center"/>
      <protection hidden="1"/>
    </xf>
    <xf numFmtId="0" fontId="1" fillId="13" borderId="0" xfId="0" applyFont="1" applyFill="1" applyAlignment="1" applyProtection="1">
      <alignment horizontal="left"/>
      <protection hidden="1"/>
    </xf>
    <xf numFmtId="4" fontId="6" fillId="3" borderId="0" xfId="0" applyNumberFormat="1" applyFont="1" applyFill="1" applyAlignment="1" applyProtection="1">
      <alignment horizontal="center"/>
      <protection hidden="1"/>
    </xf>
    <xf numFmtId="4" fontId="1" fillId="2" borderId="0" xfId="0" applyNumberFormat="1" applyFont="1" applyFill="1" applyAlignment="1" applyProtection="1">
      <alignment horizontal="center"/>
      <protection hidden="1"/>
    </xf>
  </cellXfs>
  <cellStyles count="1">
    <cellStyle name="Κανονικό" xfId="0" builtinId="0"/>
  </cellStyles>
  <dxfs count="16">
    <dxf>
      <font>
        <color rgb="FFC00000"/>
      </font>
    </dxf>
    <dxf>
      <fill>
        <patternFill>
          <bgColor theme="5" tint="0.79998168889431442"/>
        </patternFill>
      </fill>
    </dxf>
    <dxf>
      <font>
        <color rgb="FFC00000"/>
      </font>
    </dxf>
    <dxf>
      <fill>
        <patternFill>
          <bgColor theme="5" tint="0.79998168889431442"/>
        </patternFill>
      </fill>
    </dxf>
    <dxf>
      <fill>
        <patternFill>
          <bgColor theme="7" tint="0.79998168889431442"/>
        </patternFill>
      </fill>
    </dxf>
    <dxf>
      <fill>
        <patternFill>
          <bgColor rgb="FFC00000"/>
        </patternFill>
      </fill>
    </dxf>
    <dxf>
      <font>
        <color rgb="FFC00000"/>
      </font>
    </dxf>
    <dxf>
      <fill>
        <patternFill>
          <bgColor theme="5" tint="0.79998168889431442"/>
        </patternFill>
      </fill>
    </dxf>
    <dxf>
      <font>
        <color rgb="FFC00000"/>
      </font>
    </dxf>
    <dxf>
      <font>
        <color rgb="FFC00000"/>
      </font>
    </dxf>
    <dxf>
      <fill>
        <patternFill>
          <bgColor theme="5" tint="0.79998168889431442"/>
        </patternFill>
      </fill>
    </dxf>
    <dxf>
      <fill>
        <patternFill>
          <bgColor rgb="FFFF0000"/>
        </patternFill>
      </fill>
    </dxf>
    <dxf>
      <fill>
        <patternFill>
          <bgColor rgb="FFC00000"/>
        </patternFill>
      </fill>
    </dxf>
    <dxf>
      <font>
        <color theme="0"/>
      </font>
      <fill>
        <patternFill>
          <bgColor rgb="FFFF0000"/>
        </patternFill>
      </fill>
    </dxf>
    <dxf>
      <font>
        <color theme="0"/>
      </font>
      <fill>
        <patternFill>
          <bgColor rgb="FF00B050"/>
        </patternFill>
      </fill>
    </dxf>
    <dxf>
      <font>
        <color rgb="FFC00000"/>
      </font>
    </dxf>
  </dxfs>
  <tableStyles count="0" defaultTableStyle="TableStyleMedium2" defaultPivotStyle="PivotStyleLight16"/>
  <colors>
    <mruColors>
      <color rgb="FFFDEFE7"/>
      <color rgb="FFB7E7FF"/>
      <color rgb="FF66CC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152400</xdr:colOff>
      <xdr:row>26</xdr:row>
      <xdr:rowOff>114300</xdr:rowOff>
    </xdr:from>
    <xdr:to>
      <xdr:col>20</xdr:col>
      <xdr:colOff>20499</xdr:colOff>
      <xdr:row>41</xdr:row>
      <xdr:rowOff>29006</xdr:rowOff>
    </xdr:to>
    <xdr:pic>
      <xdr:nvPicPr>
        <xdr:cNvPr id="2" name="Εικόνα 1">
          <a:extLst>
            <a:ext uri="{FF2B5EF4-FFF2-40B4-BE49-F238E27FC236}">
              <a16:creationId xmlns:a16="http://schemas.microsoft.com/office/drawing/2014/main" xmlns="" id="{21AF756B-DCD6-FBCA-B207-1B488B46AC26}"/>
            </a:ext>
          </a:extLst>
        </xdr:cNvPr>
        <xdr:cNvPicPr>
          <a:picLocks noChangeAspect="1"/>
        </xdr:cNvPicPr>
      </xdr:nvPicPr>
      <xdr:blipFill>
        <a:blip xmlns:r="http://schemas.openxmlformats.org/officeDocument/2006/relationships" r:embed="rId1" cstate="print"/>
        <a:stretch>
          <a:fillRect/>
        </a:stretch>
      </xdr:blipFill>
      <xdr:spPr>
        <a:xfrm>
          <a:off x="8686800" y="5876925"/>
          <a:ext cx="10383699" cy="3086531"/>
        </a:xfrm>
        <a:prstGeom prst="rect">
          <a:avLst/>
        </a:prstGeom>
      </xdr:spPr>
    </xdr:pic>
    <xdr:clientData/>
  </xdr:twoCellAnchor>
  <xdr:twoCellAnchor editAs="oneCell">
    <xdr:from>
      <xdr:col>15</xdr:col>
      <xdr:colOff>247649</xdr:colOff>
      <xdr:row>11</xdr:row>
      <xdr:rowOff>47626</xdr:rowOff>
    </xdr:from>
    <xdr:to>
      <xdr:col>20</xdr:col>
      <xdr:colOff>171450</xdr:colOff>
      <xdr:row>18</xdr:row>
      <xdr:rowOff>142875</xdr:rowOff>
    </xdr:to>
    <xdr:pic>
      <xdr:nvPicPr>
        <xdr:cNvPr id="4" name="Εικόνα 3">
          <a:extLst>
            <a:ext uri="{FF2B5EF4-FFF2-40B4-BE49-F238E27FC236}">
              <a16:creationId xmlns:a16="http://schemas.microsoft.com/office/drawing/2014/main" xmlns="" id="{EBC9B37C-50A1-4C44-6BE2-B7A27E7228A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tretch>
          <a:fillRect/>
        </a:stretch>
      </xdr:blipFill>
      <xdr:spPr>
        <a:xfrm>
          <a:off x="15821024" y="2647951"/>
          <a:ext cx="3400426" cy="1562099"/>
        </a:xfrm>
        <a:prstGeom prst="rect">
          <a:avLst/>
        </a:prstGeom>
      </xdr:spPr>
    </xdr:pic>
    <xdr:clientData/>
  </xdr:twoCellAnchor>
  <xdr:twoCellAnchor editAs="oneCell">
    <xdr:from>
      <xdr:col>15</xdr:col>
      <xdr:colOff>257175</xdr:colOff>
      <xdr:row>4</xdr:row>
      <xdr:rowOff>38100</xdr:rowOff>
    </xdr:from>
    <xdr:to>
      <xdr:col>20</xdr:col>
      <xdr:colOff>180975</xdr:colOff>
      <xdr:row>10</xdr:row>
      <xdr:rowOff>26673</xdr:rowOff>
    </xdr:to>
    <xdr:pic>
      <xdr:nvPicPr>
        <xdr:cNvPr id="6" name="Εικόνα 5">
          <a:extLst>
            <a:ext uri="{FF2B5EF4-FFF2-40B4-BE49-F238E27FC236}">
              <a16:creationId xmlns:a16="http://schemas.microsoft.com/office/drawing/2014/main" xmlns="" id="{53801B66-D0A2-4ADD-E0B8-D8B814D43D5C}"/>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xmlns="" val="0"/>
            </a:ext>
          </a:extLst>
        </a:blip>
        <a:stretch>
          <a:fillRect/>
        </a:stretch>
      </xdr:blipFill>
      <xdr:spPr>
        <a:xfrm>
          <a:off x="15830550" y="1152525"/>
          <a:ext cx="3400425" cy="1264923"/>
        </a:xfrm>
        <a:prstGeom prst="rect">
          <a:avLst/>
        </a:prstGeom>
      </xdr:spPr>
    </xdr:pic>
    <xdr:clientData/>
  </xdr:twoCellAnchor>
</xdr:wsDr>
</file>

<file path=xl/theme/theme1.xml><?xml version="1.0" encoding="utf-8"?>
<a:theme xmlns:a="http://schemas.openxmlformats.org/drawingml/2006/main" name="Θέμα Office 2013 -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tabColor rgb="FF0070C0"/>
  </sheetPr>
  <dimension ref="B1:AL58"/>
  <sheetViews>
    <sheetView showZeros="0" tabSelected="1" zoomScaleNormal="100" workbookViewId="0">
      <selection activeCell="D8" sqref="D8"/>
    </sheetView>
  </sheetViews>
  <sheetFormatPr defaultRowHeight="16.5"/>
  <cols>
    <col min="1" max="1" width="9" style="33"/>
    <col min="2" max="2" width="2.625" style="33" customWidth="1"/>
    <col min="3" max="3" width="70.875" style="33" bestFit="1" customWidth="1"/>
    <col min="4" max="4" width="14.25" style="34" customWidth="1"/>
    <col min="5" max="5" width="2.625" style="34" customWidth="1"/>
    <col min="6" max="6" width="12.625" style="34" customWidth="1"/>
    <col min="7" max="7" width="2.625" style="34" customWidth="1"/>
    <col min="8" max="8" width="12.625" style="34" customWidth="1"/>
    <col min="9" max="11" width="2.625" style="34" customWidth="1"/>
    <col min="12" max="12" width="51.375" style="34" bestFit="1" customWidth="1"/>
    <col min="13" max="13" width="2.625" style="34" customWidth="1"/>
    <col min="14" max="14" width="12.625" style="34" customWidth="1"/>
    <col min="15" max="15" width="2.625" style="34" customWidth="1"/>
    <col min="16" max="16" width="12.625" style="34" customWidth="1"/>
    <col min="17" max="17" width="3.875" style="34" bestFit="1" customWidth="1"/>
    <col min="18" max="18" width="12.625" style="34" customWidth="1"/>
    <col min="19" max="19" width="3.875" style="34" bestFit="1" customWidth="1"/>
    <col min="20" max="20" width="12.625" style="34" customWidth="1"/>
    <col min="21" max="21" width="2.625" style="34" customWidth="1"/>
    <col min="22" max="29" width="12.625" style="34" customWidth="1"/>
    <col min="30" max="30" width="22.125" style="34" hidden="1" customWidth="1"/>
    <col min="31" max="31" width="17.125" style="34" hidden="1" customWidth="1"/>
    <col min="32" max="38" width="12.625" style="34" customWidth="1"/>
    <col min="39" max="67" width="12.625" style="33" customWidth="1"/>
    <col min="68" max="16384" width="9" style="33"/>
  </cols>
  <sheetData>
    <row r="1" spans="2:31" ht="17.25" thickBot="1"/>
    <row r="2" spans="2:31" ht="31.5" customHeight="1" thickTop="1">
      <c r="B2" s="112" t="s">
        <v>810</v>
      </c>
      <c r="C2" s="112"/>
      <c r="D2" s="112"/>
      <c r="E2" s="112"/>
      <c r="F2" s="112"/>
      <c r="G2" s="112"/>
      <c r="H2" s="112"/>
      <c r="I2" s="112"/>
      <c r="J2" s="112"/>
      <c r="K2" s="112"/>
      <c r="L2" s="112"/>
      <c r="M2" s="112"/>
      <c r="N2" s="112"/>
      <c r="O2" s="112"/>
    </row>
    <row r="3" spans="2:31" ht="21" customHeight="1" thickBot="1">
      <c r="B3" s="113" t="s">
        <v>854</v>
      </c>
      <c r="C3" s="113"/>
      <c r="D3" s="113"/>
      <c r="E3" s="113"/>
      <c r="F3" s="113"/>
      <c r="G3" s="113"/>
      <c r="H3" s="113"/>
      <c r="I3" s="113"/>
      <c r="J3" s="113"/>
      <c r="K3" s="113"/>
      <c r="L3" s="113"/>
      <c r="M3" s="113"/>
      <c r="N3" s="113"/>
      <c r="O3" s="113"/>
    </row>
    <row r="4" spans="2:31" ht="18" thickTop="1" thickBot="1"/>
    <row r="5" spans="2:31" ht="17.25" thickBot="1">
      <c r="B5" s="7"/>
      <c r="C5" s="8"/>
      <c r="D5" s="9"/>
      <c r="E5" s="9"/>
      <c r="F5" s="9"/>
      <c r="G5" s="9"/>
      <c r="H5" s="9"/>
      <c r="I5" s="10"/>
      <c r="K5" s="11"/>
      <c r="L5" s="9"/>
      <c r="M5" s="9"/>
      <c r="N5" s="9"/>
      <c r="O5" s="10"/>
    </row>
    <row r="6" spans="2:31" ht="17.25" thickBot="1">
      <c r="B6" s="12"/>
      <c r="C6" s="68" t="s">
        <v>38</v>
      </c>
      <c r="D6" s="14"/>
      <c r="E6" s="14"/>
      <c r="F6" s="114" t="s">
        <v>42</v>
      </c>
      <c r="G6" s="114"/>
      <c r="H6" s="114"/>
      <c r="I6" s="15"/>
      <c r="K6" s="16"/>
      <c r="L6" s="111" t="s">
        <v>820</v>
      </c>
      <c r="M6" s="111"/>
      <c r="N6" s="111"/>
      <c r="O6" s="15"/>
    </row>
    <row r="7" spans="2:31">
      <c r="B7" s="12"/>
      <c r="C7" s="13"/>
      <c r="D7" s="14"/>
      <c r="E7" s="14"/>
      <c r="F7" s="14"/>
      <c r="G7" s="14"/>
      <c r="H7" s="14"/>
      <c r="I7" s="15"/>
      <c r="K7" s="16"/>
      <c r="L7" s="89"/>
      <c r="M7" s="89"/>
      <c r="N7" s="89"/>
      <c r="O7" s="15"/>
      <c r="AE7" s="34">
        <v>1</v>
      </c>
    </row>
    <row r="8" spans="2:31">
      <c r="B8" s="12"/>
      <c r="C8" s="13" t="s">
        <v>801</v>
      </c>
      <c r="D8" s="85" t="s">
        <v>445</v>
      </c>
      <c r="E8" s="14"/>
      <c r="F8" s="14"/>
      <c r="G8" s="14"/>
      <c r="H8" s="14"/>
      <c r="I8" s="15"/>
      <c r="K8" s="16"/>
      <c r="L8" s="89" t="s">
        <v>832</v>
      </c>
      <c r="M8" s="89"/>
      <c r="N8" s="87">
        <f>IF(F53&gt;0,F53,0)</f>
        <v>11580</v>
      </c>
      <c r="O8" s="15"/>
    </row>
    <row r="9" spans="2:31">
      <c r="B9" s="12"/>
      <c r="C9" s="115" t="str">
        <f>IF(D8=0,0,VLOOKUP(D8,Παράμετροι!Q3:T381,2,0))</f>
        <v>ΛΙΑΝΙΚΟ ΕΜΠΟΡΙΟ ΤΗΛΕΠΙΚΟΙΝΩΝΙΑΚΟΥ ΕΞΟΠΛΙΣΜΟΥ ΣΕ ΕΞΕΙΔΙΚΕΥΜΕΝΑ ΚΑΤΑΣΤΗΜΑΤΑ</v>
      </c>
      <c r="D9" s="115"/>
      <c r="E9" s="115"/>
      <c r="F9" s="115"/>
      <c r="G9" s="115"/>
      <c r="H9" s="115"/>
      <c r="I9" s="15"/>
      <c r="K9" s="16"/>
      <c r="L9" s="89"/>
      <c r="M9" s="89"/>
      <c r="N9" s="89"/>
      <c r="O9" s="15"/>
    </row>
    <row r="10" spans="2:31">
      <c r="B10" s="12"/>
      <c r="C10" s="13"/>
      <c r="D10" s="14"/>
      <c r="E10" s="14"/>
      <c r="F10" s="14"/>
      <c r="G10" s="14"/>
      <c r="H10" s="14"/>
      <c r="I10" s="15"/>
      <c r="K10" s="16"/>
      <c r="L10" s="89" t="s">
        <v>833</v>
      </c>
      <c r="M10" s="89"/>
      <c r="N10" s="87">
        <f>H55</f>
        <v>20713.22</v>
      </c>
      <c r="O10" s="15"/>
    </row>
    <row r="11" spans="2:31">
      <c r="B11" s="12"/>
      <c r="C11" s="13" t="s">
        <v>826</v>
      </c>
      <c r="D11" s="30">
        <v>107500</v>
      </c>
      <c r="E11" s="17"/>
      <c r="F11" s="29">
        <f>IF(D12&gt;0,D11/D12,0)</f>
        <v>2.1773651248896129</v>
      </c>
      <c r="G11" s="14"/>
      <c r="H11" s="14"/>
      <c r="I11" s="15"/>
      <c r="K11" s="16"/>
      <c r="L11" s="89"/>
      <c r="M11" s="89"/>
      <c r="N11" s="89"/>
      <c r="O11" s="15"/>
      <c r="AD11" s="34" t="s">
        <v>3</v>
      </c>
      <c r="AE11" s="34">
        <f>Παράμετροι!G6</f>
        <v>10920</v>
      </c>
    </row>
    <row r="12" spans="2:31">
      <c r="B12" s="12"/>
      <c r="C12" s="13" t="s">
        <v>6</v>
      </c>
      <c r="D12" s="56">
        <f>IF(D8=0,0,VLOOKUP(D8,Παράμετροι!Q3:T381,4,0))</f>
        <v>49371.6</v>
      </c>
      <c r="E12" s="17"/>
      <c r="F12" s="18"/>
      <c r="G12" s="14"/>
      <c r="H12" s="14"/>
      <c r="I12" s="15"/>
      <c r="K12" s="16"/>
      <c r="L12" s="89" t="s">
        <v>834</v>
      </c>
      <c r="M12" s="89"/>
      <c r="N12" s="87">
        <f>IF(F53&lt;0,F53,0)</f>
        <v>0</v>
      </c>
      <c r="O12" s="15"/>
      <c r="AD12" s="34" t="s">
        <v>7</v>
      </c>
      <c r="AE12" s="34">
        <f>Παράμετροι!G7</f>
        <v>10920</v>
      </c>
    </row>
    <row r="13" spans="2:31">
      <c r="B13" s="12"/>
      <c r="C13" s="13" t="s">
        <v>802</v>
      </c>
      <c r="D13" s="64">
        <v>0</v>
      </c>
      <c r="E13" s="14"/>
      <c r="F13" s="14"/>
      <c r="G13" s="14"/>
      <c r="H13" s="14"/>
      <c r="I13" s="15"/>
      <c r="K13" s="16"/>
      <c r="L13" s="89"/>
      <c r="M13" s="89"/>
      <c r="N13" s="89"/>
      <c r="O13" s="15"/>
      <c r="AD13" s="34" t="s">
        <v>8</v>
      </c>
      <c r="AE13" s="34">
        <f>Παράμετροι!G8</f>
        <v>12012</v>
      </c>
    </row>
    <row r="14" spans="2:31">
      <c r="B14" s="12"/>
      <c r="C14" s="13" t="s">
        <v>803</v>
      </c>
      <c r="D14" s="64">
        <v>0</v>
      </c>
      <c r="E14" s="14"/>
      <c r="F14" s="14"/>
      <c r="G14" s="14"/>
      <c r="H14" s="14"/>
      <c r="I14" s="15"/>
      <c r="K14" s="16"/>
      <c r="L14" s="89" t="s">
        <v>835</v>
      </c>
      <c r="M14" s="89"/>
      <c r="N14" s="88">
        <v>0</v>
      </c>
      <c r="O14" s="15"/>
    </row>
    <row r="15" spans="2:31">
      <c r="B15" s="12"/>
      <c r="C15" s="13" t="s">
        <v>830</v>
      </c>
      <c r="D15" s="27">
        <v>0</v>
      </c>
      <c r="E15" s="14"/>
      <c r="F15" s="14"/>
      <c r="G15" s="14"/>
      <c r="H15" s="14"/>
      <c r="I15" s="15"/>
      <c r="K15" s="16"/>
      <c r="L15" s="89"/>
      <c r="M15" s="89"/>
      <c r="N15" s="89"/>
      <c r="O15" s="15"/>
    </row>
    <row r="16" spans="2:31">
      <c r="B16" s="12"/>
      <c r="C16" s="13"/>
      <c r="D16" s="14"/>
      <c r="E16" s="14"/>
      <c r="F16" s="14"/>
      <c r="G16" s="14"/>
      <c r="H16" s="14"/>
      <c r="I16" s="15"/>
      <c r="K16" s="16"/>
      <c r="L16" s="94" t="s">
        <v>846</v>
      </c>
      <c r="M16" s="89"/>
      <c r="N16" s="87">
        <f>IF(N10&gt;N8,N10,IF(N8+N14&gt;0,N8+N14,0))</f>
        <v>20713.22</v>
      </c>
      <c r="O16" s="15"/>
    </row>
    <row r="17" spans="2:31">
      <c r="B17" s="12"/>
      <c r="C17" s="13" t="s">
        <v>0</v>
      </c>
      <c r="D17" s="14"/>
      <c r="E17" s="14"/>
      <c r="F17" s="26">
        <f>IF(D11&gt;0,Παράμετροι!D4,0)</f>
        <v>10920</v>
      </c>
      <c r="G17" s="14"/>
      <c r="H17" s="26">
        <f>F17</f>
        <v>10920</v>
      </c>
      <c r="I17" s="15"/>
      <c r="K17" s="16"/>
      <c r="L17" s="89"/>
      <c r="M17" s="89"/>
      <c r="N17" s="89"/>
      <c r="O17" s="15"/>
      <c r="AD17" s="34" t="s">
        <v>9</v>
      </c>
      <c r="AE17" s="34">
        <f>Παράμετροι!G9</f>
        <v>13213.2</v>
      </c>
    </row>
    <row r="18" spans="2:31">
      <c r="B18" s="12"/>
      <c r="C18" s="13" t="s">
        <v>2</v>
      </c>
      <c r="D18" s="14"/>
      <c r="E18" s="14"/>
      <c r="F18" s="28">
        <v>11</v>
      </c>
      <c r="G18" s="14"/>
      <c r="H18" s="14"/>
      <c r="I18" s="15"/>
      <c r="K18" s="16"/>
      <c r="L18" s="89" t="s">
        <v>817</v>
      </c>
      <c r="M18" s="89"/>
      <c r="N18" s="87">
        <f>IF(N8+N12+N14&lt;0,N8+N12+N14,0)</f>
        <v>0</v>
      </c>
      <c r="O18" s="15"/>
      <c r="AD18" s="34" t="s">
        <v>10</v>
      </c>
      <c r="AE18" s="34">
        <f>Παράμετροι!G10</f>
        <v>14534.52</v>
      </c>
    </row>
    <row r="19" spans="2:31" ht="17.25" thickBot="1">
      <c r="B19" s="12"/>
      <c r="C19" s="13" t="s">
        <v>4</v>
      </c>
      <c r="D19" s="32" t="str">
        <f>IF($F$18=0," ",IF($F$18&lt;=3,$AD$11,IF($F$18&lt;=6,$AD$12,IF($F$18&lt;=9,$AD$13,IF($F$18&lt;=12,$AD$17,$AD$18)))))</f>
        <v>4η (10 έως 12)</v>
      </c>
      <c r="E19" s="18"/>
      <c r="F19" s="26">
        <f>IF(D19=" ",0,LOOKUP(D19,AD11:AD18,AE11:AE18))</f>
        <v>13213.2</v>
      </c>
      <c r="G19" s="14"/>
      <c r="H19" s="14"/>
      <c r="I19" s="15"/>
      <c r="K19" s="19"/>
      <c r="L19" s="20"/>
      <c r="M19" s="20"/>
      <c r="N19" s="20"/>
      <c r="O19" s="21"/>
      <c r="AD19" s="35">
        <v>1</v>
      </c>
      <c r="AE19" s="35">
        <f>Παράμετροι!D15</f>
        <v>0.05</v>
      </c>
    </row>
    <row r="20" spans="2:31" ht="17.25" thickBot="1">
      <c r="B20" s="12"/>
      <c r="C20" s="13" t="s">
        <v>24</v>
      </c>
      <c r="D20" s="14"/>
      <c r="E20" s="14"/>
      <c r="F20" s="27">
        <v>14200</v>
      </c>
      <c r="G20" s="14"/>
      <c r="H20" s="14"/>
      <c r="I20" s="15"/>
      <c r="AD20" s="35">
        <v>1.5</v>
      </c>
      <c r="AE20" s="35">
        <f>Παράμετροι!D16</f>
        <v>0</v>
      </c>
    </row>
    <row r="21" spans="2:31">
      <c r="B21" s="12"/>
      <c r="C21" s="69" t="s">
        <v>811</v>
      </c>
      <c r="D21" s="14"/>
      <c r="E21" s="14"/>
      <c r="F21" s="26">
        <f>IF(F20&lt;Παράμετροι!D12,MAX(Υπολογισμοί!F19:F20),Παράμετροι!D12)</f>
        <v>14200</v>
      </c>
      <c r="G21" s="14"/>
      <c r="H21" s="31">
        <f>F21</f>
        <v>14200</v>
      </c>
      <c r="I21" s="15"/>
      <c r="K21" s="11"/>
      <c r="L21" s="9"/>
      <c r="M21" s="9"/>
      <c r="N21" s="9"/>
      <c r="O21" s="10"/>
      <c r="AD21" s="35">
        <v>2</v>
      </c>
      <c r="AE21" s="35">
        <f>Παράμετροι!D17</f>
        <v>0</v>
      </c>
    </row>
    <row r="22" spans="2:31">
      <c r="B22" s="12"/>
      <c r="C22" s="13" t="s">
        <v>827</v>
      </c>
      <c r="D22" s="14"/>
      <c r="E22" s="14"/>
      <c r="F22" s="27">
        <v>36068</v>
      </c>
      <c r="G22" s="14"/>
      <c r="H22" s="14"/>
      <c r="I22" s="15"/>
      <c r="K22" s="16"/>
      <c r="L22" s="111" t="s">
        <v>839</v>
      </c>
      <c r="M22" s="111"/>
      <c r="N22" s="111"/>
      <c r="O22" s="15"/>
    </row>
    <row r="23" spans="2:31">
      <c r="B23" s="12"/>
      <c r="C23" s="13" t="s">
        <v>812</v>
      </c>
      <c r="D23" s="58">
        <f>IF( F22&gt;0,Παράμετροι!D14,0)</f>
        <v>0.1</v>
      </c>
      <c r="E23" s="22"/>
      <c r="F23" s="61">
        <f>IF(F22*D23&gt;Παράμετροι!D13,Παράμετροι!D13,Υπολογισμοί!F22*Υπολογισμοί!D23)</f>
        <v>3606.8</v>
      </c>
      <c r="G23" s="14"/>
      <c r="H23" s="61">
        <f>H21+F23</f>
        <v>17806.8</v>
      </c>
      <c r="I23" s="15"/>
      <c r="K23" s="16"/>
      <c r="L23" s="89"/>
      <c r="M23" s="89"/>
      <c r="N23" s="89"/>
      <c r="O23" s="15"/>
      <c r="AD23" s="36" t="s">
        <v>22</v>
      </c>
    </row>
    <row r="24" spans="2:31">
      <c r="B24" s="12"/>
      <c r="C24" s="13" t="s">
        <v>828</v>
      </c>
      <c r="D24" s="92">
        <f>IF(D12&lt;=10000,0,IF(D11&gt;D12,AE19,0))</f>
        <v>0.05</v>
      </c>
      <c r="E24" s="22"/>
      <c r="F24" s="93">
        <f>IF(D24&gt;0,(D11-D12)*D24,0)</f>
        <v>2906.42</v>
      </c>
      <c r="G24" s="14"/>
      <c r="H24" s="93">
        <f>H23+F24</f>
        <v>20713.22</v>
      </c>
      <c r="I24" s="15"/>
      <c r="K24" s="16"/>
      <c r="L24" s="89" t="s">
        <v>836</v>
      </c>
      <c r="M24" s="89"/>
      <c r="N24" s="87">
        <f>Παράμετροι!M15</f>
        <v>1247.5999999999999</v>
      </c>
      <c r="O24" s="15"/>
      <c r="AD24" s="36" t="s">
        <v>21</v>
      </c>
    </row>
    <row r="25" spans="2:31">
      <c r="B25" s="12"/>
      <c r="C25" s="13"/>
      <c r="D25" s="14"/>
      <c r="E25" s="14"/>
      <c r="F25" s="14"/>
      <c r="G25" s="14"/>
      <c r="H25" s="14"/>
      <c r="I25" s="15"/>
      <c r="K25" s="16"/>
      <c r="L25" s="89"/>
      <c r="M25" s="89"/>
      <c r="N25" s="89"/>
      <c r="O25" s="15"/>
    </row>
    <row r="26" spans="2:31">
      <c r="B26" s="12"/>
      <c r="C26" s="69" t="s">
        <v>829</v>
      </c>
      <c r="D26" s="14"/>
      <c r="E26" s="14"/>
      <c r="F26" s="14"/>
      <c r="G26" s="14"/>
      <c r="H26" s="31">
        <f>IF(H24&gt;Παράμετροι!D11,Παράμετροι!D11,Υπολογισμοί!H24)</f>
        <v>20713.22</v>
      </c>
      <c r="I26" s="15"/>
      <c r="K26" s="16"/>
      <c r="L26" s="89" t="s">
        <v>837</v>
      </c>
      <c r="M26" s="89"/>
      <c r="N26" s="87">
        <f>Παράμετροι!M30</f>
        <v>3299.7016000000003</v>
      </c>
      <c r="O26" s="15"/>
      <c r="AD26" s="34">
        <f>IF(F18=4,(H32*2)/3,IF(F18=5,(H32*1)/3,0))</f>
        <v>0</v>
      </c>
    </row>
    <row r="27" spans="2:31">
      <c r="B27" s="12"/>
      <c r="C27" s="13"/>
      <c r="D27" s="14"/>
      <c r="E27" s="14"/>
      <c r="F27" s="14"/>
      <c r="G27" s="14"/>
      <c r="H27" s="14"/>
      <c r="I27" s="15"/>
      <c r="K27" s="16"/>
      <c r="L27" s="89"/>
      <c r="M27" s="89"/>
      <c r="N27" s="89"/>
      <c r="O27" s="15"/>
    </row>
    <row r="28" spans="2:31">
      <c r="B28" s="12"/>
      <c r="C28" s="68" t="s">
        <v>804</v>
      </c>
      <c r="D28" s="14"/>
      <c r="E28" s="14"/>
      <c r="F28" s="14"/>
      <c r="G28" s="14"/>
      <c r="H28" s="14"/>
      <c r="I28" s="15"/>
      <c r="K28" s="16"/>
      <c r="L28" s="89" t="s">
        <v>838</v>
      </c>
      <c r="M28" s="89"/>
      <c r="N28" s="87">
        <f>IF(N26-N24&gt;0,N26-N24,0)</f>
        <v>2052.1016000000004</v>
      </c>
      <c r="O28" s="15"/>
    </row>
    <row r="29" spans="2:31">
      <c r="B29" s="12"/>
      <c r="C29" s="13"/>
      <c r="D29" s="14"/>
      <c r="E29" s="14"/>
      <c r="F29" s="14"/>
      <c r="G29" s="14"/>
      <c r="H29" s="14"/>
      <c r="I29" s="15"/>
      <c r="K29" s="16"/>
      <c r="L29" s="89"/>
      <c r="M29" s="89"/>
      <c r="N29" s="89"/>
      <c r="O29" s="15"/>
    </row>
    <row r="30" spans="2:31">
      <c r="B30" s="12"/>
      <c r="C30" s="13" t="s">
        <v>831</v>
      </c>
      <c r="D30" s="28">
        <v>0</v>
      </c>
      <c r="E30" s="14"/>
      <c r="F30" s="71">
        <f>IF(D30&lt;=0,365,IF(D30&gt;365,365,365-D30))</f>
        <v>365</v>
      </c>
      <c r="G30" s="14"/>
      <c r="H30" s="14"/>
      <c r="I30" s="15"/>
      <c r="K30" s="16"/>
      <c r="L30" s="90" t="s">
        <v>825</v>
      </c>
      <c r="M30" s="89"/>
      <c r="N30" s="87">
        <f>Παράμετροι!M45</f>
        <v>3299.7016000000003</v>
      </c>
      <c r="O30" s="15"/>
    </row>
    <row r="31" spans="2:31">
      <c r="B31" s="12"/>
      <c r="C31" s="13"/>
      <c r="D31" s="14"/>
      <c r="E31" s="14"/>
      <c r="F31" s="14"/>
      <c r="G31" s="14"/>
      <c r="H31" s="14"/>
      <c r="I31" s="15"/>
      <c r="K31" s="16"/>
      <c r="L31" s="89"/>
      <c r="M31" s="89"/>
      <c r="N31" s="89"/>
      <c r="O31" s="15"/>
    </row>
    <row r="32" spans="2:31">
      <c r="B32" s="12"/>
      <c r="C32" s="69" t="s">
        <v>805</v>
      </c>
      <c r="D32" s="14"/>
      <c r="E32" s="14"/>
      <c r="F32" s="14"/>
      <c r="G32" s="14"/>
      <c r="H32" s="31">
        <f>IF(H26&gt;0,(H26/365)*F30,0)</f>
        <v>20713.22</v>
      </c>
      <c r="I32" s="15"/>
      <c r="K32" s="16"/>
      <c r="L32" s="110" t="s">
        <v>855</v>
      </c>
      <c r="M32" s="110"/>
      <c r="N32" s="110"/>
      <c r="O32" s="15"/>
    </row>
    <row r="33" spans="2:20">
      <c r="B33" s="12"/>
      <c r="C33" s="13"/>
      <c r="D33" s="14"/>
      <c r="E33" s="14"/>
      <c r="F33" s="14"/>
      <c r="G33" s="14"/>
      <c r="H33" s="14"/>
      <c r="I33" s="15"/>
      <c r="K33" s="16"/>
      <c r="L33" s="110" t="s">
        <v>840</v>
      </c>
      <c r="M33" s="110"/>
      <c r="N33" s="110"/>
      <c r="O33" s="15"/>
    </row>
    <row r="34" spans="2:20">
      <c r="B34" s="12"/>
      <c r="C34" s="68" t="s">
        <v>813</v>
      </c>
      <c r="D34" s="14"/>
      <c r="E34" s="14"/>
      <c r="F34" s="14"/>
      <c r="G34" s="14"/>
      <c r="H34" s="14"/>
      <c r="I34" s="15"/>
      <c r="K34" s="16"/>
      <c r="L34" s="110" t="s">
        <v>841</v>
      </c>
      <c r="M34" s="110"/>
      <c r="N34" s="110"/>
      <c r="O34" s="15"/>
    </row>
    <row r="35" spans="2:20">
      <c r="B35" s="12"/>
      <c r="C35" s="13"/>
      <c r="D35" s="14"/>
      <c r="E35" s="14"/>
      <c r="F35" s="14"/>
      <c r="G35" s="14"/>
      <c r="H35" s="14"/>
      <c r="I35" s="15"/>
      <c r="K35" s="16"/>
      <c r="L35" s="110" t="s">
        <v>842</v>
      </c>
      <c r="M35" s="110"/>
      <c r="N35" s="110"/>
      <c r="O35" s="15"/>
    </row>
    <row r="36" spans="2:20">
      <c r="B36" s="12"/>
      <c r="C36" s="67" t="s">
        <v>806</v>
      </c>
      <c r="D36" s="38" t="str">
        <f>IF(F18=0,AD23,IF(F18&lt;4,AD24,AD23))</f>
        <v>ΟΧΙ</v>
      </c>
      <c r="E36" s="18"/>
      <c r="F36" s="14"/>
      <c r="G36" s="14"/>
      <c r="H36" s="26">
        <f>IF(D36="ΝΑΙ",0,H32)</f>
        <v>20713.22</v>
      </c>
      <c r="I36" s="15"/>
      <c r="K36" s="16"/>
      <c r="L36" s="110" t="s">
        <v>843</v>
      </c>
      <c r="M36" s="110"/>
      <c r="N36" s="110"/>
      <c r="O36" s="15"/>
    </row>
    <row r="37" spans="2:20">
      <c r="B37" s="12"/>
      <c r="C37" s="13" t="str">
        <f>IF(F18=4,"Μείωση κατά 2/3 τέταρτου έτους άσκησης δραστηριότητας",IF(F18=5,"Μείωση κατά 1/3 πέμπτου έτους άσκησης δραστηριότητας","Μειώσεις τετάρτου ή πέμπτου έτους άσκησης δραστηριότητας"))</f>
        <v>Μειώσεις τετάρτου ή πέμπτου έτους άσκησης δραστηριότητας</v>
      </c>
      <c r="D37" s="39" t="str">
        <f>IF(F18=4,AD24,IF(F18=5,AD24,AD23))</f>
        <v>ΟΧΙ</v>
      </c>
      <c r="E37" s="18"/>
      <c r="F37" s="26">
        <f>IF(D36="ΟΧΙ",AD26,0)</f>
        <v>0</v>
      </c>
      <c r="G37" s="14"/>
      <c r="H37" s="14"/>
      <c r="I37" s="15"/>
      <c r="K37" s="16"/>
      <c r="L37" s="110" t="s">
        <v>856</v>
      </c>
      <c r="M37" s="110"/>
      <c r="N37" s="110"/>
      <c r="O37" s="15"/>
    </row>
    <row r="38" spans="2:20">
      <c r="B38" s="12"/>
      <c r="C38" s="13" t="s">
        <v>807</v>
      </c>
      <c r="D38" s="14"/>
      <c r="E38" s="14"/>
      <c r="F38" s="14"/>
      <c r="G38" s="14"/>
      <c r="H38" s="61">
        <f>IF(H36&gt;0,H36-F37,0)</f>
        <v>20713.22</v>
      </c>
      <c r="I38" s="15"/>
      <c r="K38" s="16"/>
      <c r="L38" s="110" t="s">
        <v>857</v>
      </c>
      <c r="M38" s="110"/>
      <c r="N38" s="110"/>
      <c r="O38" s="15"/>
    </row>
    <row r="39" spans="2:20" ht="17.25" thickBot="1">
      <c r="B39" s="12"/>
      <c r="C39" s="67" t="s">
        <v>808</v>
      </c>
      <c r="D39" s="37" t="s">
        <v>22</v>
      </c>
      <c r="E39" s="23"/>
      <c r="F39" s="14"/>
      <c r="G39" s="14"/>
      <c r="H39" s="93">
        <f>IF(D39="ΟΧΙ",H38,0)</f>
        <v>20713.22</v>
      </c>
      <c r="I39" s="15"/>
      <c r="K39" s="19"/>
      <c r="L39" s="20"/>
      <c r="M39" s="20"/>
      <c r="N39" s="20"/>
      <c r="O39" s="21"/>
    </row>
    <row r="40" spans="2:20" ht="17.25" thickBot="1">
      <c r="B40" s="12"/>
      <c r="C40" s="13" t="s">
        <v>23</v>
      </c>
      <c r="D40" s="66" t="s">
        <v>22</v>
      </c>
      <c r="E40" s="23"/>
      <c r="F40" s="61">
        <f>IF(D40="ΟΧΙ",0,H39/2)</f>
        <v>0</v>
      </c>
      <c r="G40" s="14"/>
      <c r="H40" s="14"/>
      <c r="I40" s="15"/>
    </row>
    <row r="41" spans="2:20" ht="17.25" thickTop="1">
      <c r="B41" s="12"/>
      <c r="C41" s="13" t="s">
        <v>37</v>
      </c>
      <c r="D41" s="37" t="s">
        <v>22</v>
      </c>
      <c r="E41" s="14"/>
      <c r="F41" s="93">
        <f>IF(F40&gt;0,0,IF(D41="ΟΧΙ",0,H39/2))</f>
        <v>0</v>
      </c>
      <c r="G41" s="14"/>
      <c r="H41" s="14"/>
      <c r="I41" s="15"/>
      <c r="K41" s="102"/>
      <c r="L41" s="102"/>
      <c r="M41" s="102"/>
      <c r="N41" s="102"/>
      <c r="O41" s="102"/>
      <c r="P41" s="102"/>
      <c r="Q41" s="102"/>
      <c r="R41" s="102"/>
      <c r="S41" s="102"/>
      <c r="T41" s="102"/>
    </row>
    <row r="42" spans="2:20">
      <c r="B42" s="12"/>
      <c r="C42" s="13"/>
      <c r="D42" s="14"/>
      <c r="E42" s="14"/>
      <c r="F42" s="14"/>
      <c r="G42" s="14"/>
      <c r="H42" s="14"/>
      <c r="I42" s="15"/>
      <c r="K42" s="107" t="s">
        <v>853</v>
      </c>
      <c r="L42" s="107"/>
      <c r="M42" s="107"/>
      <c r="N42" s="107"/>
      <c r="O42" s="107"/>
      <c r="P42" s="107"/>
      <c r="Q42" s="107"/>
      <c r="R42" s="107"/>
      <c r="S42" s="107"/>
      <c r="T42" s="107"/>
    </row>
    <row r="43" spans="2:20">
      <c r="B43" s="12"/>
      <c r="C43" s="69" t="s">
        <v>809</v>
      </c>
      <c r="D43" s="14"/>
      <c r="E43" s="14"/>
      <c r="F43" s="14"/>
      <c r="G43" s="14"/>
      <c r="H43" s="31">
        <f>IF(F40&gt;0,H39-F40,IF(F41&gt;0,H39-F41,H39))</f>
        <v>20713.22</v>
      </c>
      <c r="I43" s="15"/>
      <c r="K43" s="106" t="s">
        <v>847</v>
      </c>
      <c r="L43" s="106"/>
      <c r="M43" s="106"/>
      <c r="N43" s="106"/>
      <c r="O43" s="106"/>
      <c r="P43" s="106"/>
      <c r="Q43" s="96">
        <v>401</v>
      </c>
      <c r="R43" s="100">
        <f>N8</f>
        <v>11580</v>
      </c>
      <c r="S43" s="96">
        <v>402</v>
      </c>
      <c r="T43" s="100"/>
    </row>
    <row r="44" spans="2:20">
      <c r="B44" s="12"/>
      <c r="C44" s="13"/>
      <c r="D44" s="14"/>
      <c r="E44" s="14"/>
      <c r="F44" s="14"/>
      <c r="G44" s="14"/>
      <c r="H44" s="14"/>
      <c r="I44" s="15"/>
      <c r="K44" s="104" t="s">
        <v>848</v>
      </c>
      <c r="L44" s="104"/>
      <c r="M44" s="104"/>
      <c r="N44" s="104"/>
      <c r="O44" s="104"/>
      <c r="P44" s="104"/>
      <c r="Q44" s="98">
        <v>405</v>
      </c>
      <c r="R44" s="101">
        <f>N10</f>
        <v>20713.22</v>
      </c>
      <c r="S44" s="98">
        <v>406</v>
      </c>
      <c r="T44" s="101"/>
    </row>
    <row r="45" spans="2:20">
      <c r="B45" s="12"/>
      <c r="C45" s="68" t="s">
        <v>815</v>
      </c>
      <c r="D45" s="14"/>
      <c r="E45" s="14"/>
      <c r="F45" s="14"/>
      <c r="G45" s="14"/>
      <c r="H45" s="14"/>
      <c r="I45" s="15"/>
      <c r="K45" s="104" t="s">
        <v>849</v>
      </c>
      <c r="L45" s="104"/>
      <c r="M45" s="104"/>
      <c r="N45" s="104"/>
      <c r="O45" s="104"/>
      <c r="P45" s="104"/>
      <c r="Q45" s="98">
        <v>413</v>
      </c>
      <c r="R45" s="101">
        <f>-N12</f>
        <v>0</v>
      </c>
      <c r="S45" s="98">
        <v>414</v>
      </c>
      <c r="T45" s="101"/>
    </row>
    <row r="46" spans="2:20">
      <c r="B46" s="12"/>
      <c r="C46" s="13"/>
      <c r="D46" s="14"/>
      <c r="E46" s="14"/>
      <c r="F46" s="14"/>
      <c r="G46" s="14"/>
      <c r="H46" s="14"/>
      <c r="I46" s="15"/>
      <c r="K46" s="104" t="s">
        <v>850</v>
      </c>
      <c r="L46" s="104"/>
      <c r="M46" s="104"/>
      <c r="N46" s="104"/>
      <c r="O46" s="104"/>
      <c r="P46" s="104"/>
      <c r="Q46" s="98">
        <v>415</v>
      </c>
      <c r="R46" s="101">
        <f>-N14</f>
        <v>0</v>
      </c>
      <c r="S46" s="98">
        <v>416</v>
      </c>
      <c r="T46" s="101"/>
    </row>
    <row r="47" spans="2:20">
      <c r="B47" s="12"/>
      <c r="C47" s="13" t="s">
        <v>814</v>
      </c>
      <c r="D47" s="32" t="str">
        <f>IF(F47&gt;0,AD24,AD23)</f>
        <v>ΟΧΙ</v>
      </c>
      <c r="E47" s="18"/>
      <c r="F47" s="63">
        <f>D13+D14</f>
        <v>0</v>
      </c>
      <c r="G47" s="14"/>
      <c r="H47" s="14"/>
      <c r="I47" s="15"/>
      <c r="K47" s="105" t="s">
        <v>852</v>
      </c>
      <c r="L47" s="105"/>
      <c r="M47" s="105"/>
      <c r="N47" s="105"/>
      <c r="O47" s="105"/>
      <c r="P47" s="105"/>
      <c r="Q47" s="99">
        <v>433</v>
      </c>
      <c r="R47" s="108"/>
      <c r="S47" s="99">
        <v>434</v>
      </c>
      <c r="T47" s="108"/>
    </row>
    <row r="48" spans="2:20">
      <c r="B48" s="12"/>
      <c r="C48" s="13"/>
      <c r="D48" s="14"/>
      <c r="E48" s="14"/>
      <c r="F48" s="14"/>
      <c r="G48" s="14"/>
      <c r="H48" s="14"/>
      <c r="I48" s="15"/>
      <c r="K48" s="106" t="s">
        <v>851</v>
      </c>
      <c r="L48" s="106"/>
      <c r="M48" s="106"/>
      <c r="N48" s="106"/>
      <c r="O48" s="106"/>
      <c r="P48" s="106"/>
      <c r="Q48" s="97"/>
      <c r="R48" s="109"/>
      <c r="S48" s="97"/>
      <c r="T48" s="109"/>
    </row>
    <row r="49" spans="2:20" ht="17.25" thickBot="1">
      <c r="B49" s="12"/>
      <c r="C49" s="69" t="s">
        <v>816</v>
      </c>
      <c r="D49" s="14"/>
      <c r="E49" s="14"/>
      <c r="F49" s="14"/>
      <c r="G49" s="14"/>
      <c r="H49" s="31">
        <f>IF(H43-F47&gt;0,H43-F47,0)</f>
        <v>20713.22</v>
      </c>
      <c r="I49" s="15"/>
      <c r="K49" s="103"/>
      <c r="L49" s="103"/>
      <c r="M49" s="103"/>
      <c r="N49" s="103"/>
      <c r="O49" s="103"/>
      <c r="P49" s="103"/>
      <c r="Q49" s="103"/>
      <c r="R49" s="103"/>
      <c r="S49" s="103"/>
      <c r="T49" s="103"/>
    </row>
    <row r="50" spans="2:20" ht="17.25" thickTop="1">
      <c r="B50" s="12"/>
      <c r="C50" s="13"/>
      <c r="D50" s="14"/>
      <c r="E50" s="14"/>
      <c r="F50" s="14"/>
      <c r="G50" s="14"/>
      <c r="H50" s="14"/>
      <c r="I50" s="15"/>
    </row>
    <row r="51" spans="2:20" ht="17.25">
      <c r="B51" s="12"/>
      <c r="C51" s="68" t="s">
        <v>818</v>
      </c>
      <c r="D51" s="14"/>
      <c r="E51" s="14"/>
      <c r="F51" s="14"/>
      <c r="G51" s="14"/>
      <c r="H51" s="91" t="s">
        <v>823</v>
      </c>
      <c r="I51" s="15"/>
    </row>
    <row r="52" spans="2:20">
      <c r="B52" s="12"/>
      <c r="C52" s="13"/>
      <c r="D52" s="14"/>
      <c r="E52" s="14"/>
      <c r="F52" s="14"/>
      <c r="G52" s="14"/>
      <c r="H52" s="95"/>
      <c r="I52" s="15"/>
    </row>
    <row r="53" spans="2:20">
      <c r="B53" s="12"/>
      <c r="C53" s="13" t="s">
        <v>844</v>
      </c>
      <c r="D53" s="14"/>
      <c r="E53" s="14"/>
      <c r="F53" s="27">
        <v>11580</v>
      </c>
      <c r="G53" s="14"/>
      <c r="H53" s="63">
        <f>IF(D15&gt;0,D15+F53,F53)</f>
        <v>11580</v>
      </c>
      <c r="I53" s="15"/>
    </row>
    <row r="54" spans="2:20">
      <c r="B54" s="12"/>
      <c r="C54" s="13"/>
      <c r="D54" s="14"/>
      <c r="E54" s="14"/>
      <c r="F54" s="14"/>
      <c r="G54" s="14"/>
      <c r="H54" s="14"/>
      <c r="I54" s="15"/>
    </row>
    <row r="55" spans="2:20">
      <c r="B55" s="12"/>
      <c r="C55" s="13" t="s">
        <v>845</v>
      </c>
      <c r="D55" s="14"/>
      <c r="E55" s="14"/>
      <c r="F55" s="31">
        <f>H49</f>
        <v>20713.22</v>
      </c>
      <c r="G55" s="14"/>
      <c r="H55" s="63">
        <f>IF(F55&gt;F53,F55-D15,F55)</f>
        <v>20713.22</v>
      </c>
      <c r="I55" s="15"/>
    </row>
    <row r="56" spans="2:20">
      <c r="B56" s="12"/>
      <c r="C56" s="13"/>
      <c r="D56" s="14"/>
      <c r="E56" s="14"/>
      <c r="F56" s="14"/>
      <c r="G56" s="14"/>
      <c r="H56" s="14"/>
      <c r="I56" s="15"/>
    </row>
    <row r="57" spans="2:20">
      <c r="B57" s="12"/>
      <c r="C57" s="69" t="s">
        <v>819</v>
      </c>
      <c r="D57" s="14"/>
      <c r="E57" s="14"/>
      <c r="F57" s="70">
        <f>(MAX(H53,H55))</f>
        <v>20713.22</v>
      </c>
      <c r="G57" s="14"/>
      <c r="H57" s="63">
        <f>IF(D15&gt;0,F57-D15,F57)</f>
        <v>20713.22</v>
      </c>
      <c r="I57" s="15"/>
    </row>
    <row r="58" spans="2:20" ht="17.25" thickBot="1">
      <c r="B58" s="24"/>
      <c r="C58" s="25"/>
      <c r="D58" s="20"/>
      <c r="E58" s="20"/>
      <c r="F58" s="20"/>
      <c r="G58" s="20"/>
      <c r="H58" s="20"/>
      <c r="I58" s="21"/>
    </row>
  </sheetData>
  <sheetProtection algorithmName="SHA-512" hashValue="E43pQC09o5neySnJYBSS+R6JOjvnloftDtNBOv8yTO/O8jVK2BEz21RPPGU3ssi/nBBXicfEcfIo5O16LCVrxQ==" saltValue="LRbRxXws4chEu+CqkFhLeQ==" spinCount="100000" sheet="1" objects="1" scenarios="1" selectLockedCells="1"/>
  <mergeCells count="22">
    <mergeCell ref="B2:O2"/>
    <mergeCell ref="B3:O3"/>
    <mergeCell ref="F6:H6"/>
    <mergeCell ref="C9:H9"/>
    <mergeCell ref="L6:N6"/>
    <mergeCell ref="L22:N22"/>
    <mergeCell ref="L32:N32"/>
    <mergeCell ref="L33:N33"/>
    <mergeCell ref="L34:N34"/>
    <mergeCell ref="L35:N35"/>
    <mergeCell ref="L36:N36"/>
    <mergeCell ref="L37:N37"/>
    <mergeCell ref="L38:N38"/>
    <mergeCell ref="K43:P43"/>
    <mergeCell ref="K44:P44"/>
    <mergeCell ref="K45:P45"/>
    <mergeCell ref="K46:P46"/>
    <mergeCell ref="K47:P47"/>
    <mergeCell ref="K48:P48"/>
    <mergeCell ref="K42:T42"/>
    <mergeCell ref="R47:R48"/>
    <mergeCell ref="T47:T48"/>
  </mergeCells>
  <conditionalFormatting sqref="F53">
    <cfRule type="cellIs" dxfId="15" priority="24" operator="lessThan">
      <formula>0</formula>
    </cfRule>
  </conditionalFormatting>
  <conditionalFormatting sqref="F57">
    <cfRule type="expression" dxfId="14" priority="12">
      <formula>$F$53&gt;$F$55</formula>
    </cfRule>
    <cfRule type="expression" dxfId="13" priority="13">
      <formula>$F$53&lt;$F$55</formula>
    </cfRule>
  </conditionalFormatting>
  <conditionalFormatting sqref="N11">
    <cfRule type="cellIs" dxfId="12" priority="23" operator="lessThan">
      <formula>0</formula>
    </cfRule>
  </conditionalFormatting>
  <conditionalFormatting sqref="N15">
    <cfRule type="cellIs" dxfId="11" priority="22" operator="lessThan">
      <formula>0</formula>
    </cfRule>
  </conditionalFormatting>
  <conditionalFormatting sqref="N12">
    <cfRule type="cellIs" dxfId="10" priority="7" operator="lessThan">
      <formula>0</formula>
    </cfRule>
    <cfRule type="cellIs" dxfId="9" priority="11" operator="lessThan">
      <formula>0</formula>
    </cfRule>
  </conditionalFormatting>
  <conditionalFormatting sqref="N14">
    <cfRule type="cellIs" dxfId="8" priority="10" operator="lessThan">
      <formula>0</formula>
    </cfRule>
  </conditionalFormatting>
  <conditionalFormatting sqref="N18">
    <cfRule type="cellIs" dxfId="7" priority="8" operator="lessThan">
      <formula>0</formula>
    </cfRule>
    <cfRule type="cellIs" dxfId="6" priority="9" operator="lessThan">
      <formula>0</formula>
    </cfRule>
  </conditionalFormatting>
  <conditionalFormatting sqref="N27">
    <cfRule type="cellIs" dxfId="5" priority="6" operator="lessThan">
      <formula>0</formula>
    </cfRule>
  </conditionalFormatting>
  <conditionalFormatting sqref="N28">
    <cfRule type="cellIs" dxfId="4" priority="1" operator="greaterThan">
      <formula>0</formula>
    </cfRule>
    <cfRule type="cellIs" dxfId="3" priority="4" operator="lessThan">
      <formula>0</formula>
    </cfRule>
    <cfRule type="cellIs" dxfId="2" priority="5" operator="lessThan">
      <formula>0</formula>
    </cfRule>
  </conditionalFormatting>
  <conditionalFormatting sqref="N30">
    <cfRule type="cellIs" dxfId="1" priority="2" operator="lessThan">
      <formula>0</formula>
    </cfRule>
    <cfRule type="cellIs" dxfId="0" priority="3" operator="lessThan">
      <formula>0</formula>
    </cfRule>
  </conditionalFormatting>
  <dataValidations count="1">
    <dataValidation type="list" allowBlank="1" showInputMessage="1" showErrorMessage="1" sqref="D39:E40 D41">
      <formula1>$AD$23:$AD$24</formula1>
    </dataValidation>
  </dataValidations>
  <pageMargins left="0.7" right="0.7" top="0.75" bottom="0.75" header="0.3" footer="0.3"/>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sheetPr>
    <tabColor rgb="FFFF0000"/>
  </sheetPr>
  <dimension ref="B2:T381"/>
  <sheetViews>
    <sheetView showZeros="0" workbookViewId="0">
      <selection activeCell="D4" sqref="D4"/>
    </sheetView>
  </sheetViews>
  <sheetFormatPr defaultRowHeight="16.5"/>
  <cols>
    <col min="1" max="1" width="9" style="34"/>
    <col min="2" max="2" width="2.625" style="34" customWidth="1"/>
    <col min="3" max="3" width="44" style="34" bestFit="1" customWidth="1"/>
    <col min="4" max="7" width="12.625" style="34" customWidth="1"/>
    <col min="8" max="9" width="2.625" style="34" customWidth="1"/>
    <col min="10" max="10" width="20.625" style="34" hidden="1" customWidth="1"/>
    <col min="11" max="11" width="26.75" style="34" hidden="1" customWidth="1"/>
    <col min="12" max="12" width="25.875" style="34" hidden="1" customWidth="1"/>
    <col min="13" max="13" width="30" style="34" hidden="1" customWidth="1"/>
    <col min="14" max="14" width="29.25" style="34" hidden="1" customWidth="1"/>
    <col min="15" max="15" width="19" style="34" hidden="1" customWidth="1"/>
    <col min="16" max="16" width="28.25" style="34" hidden="1" customWidth="1"/>
    <col min="17" max="17" width="7.625" style="36" customWidth="1"/>
    <col min="18" max="18" width="158.5" style="34" bestFit="1" customWidth="1"/>
    <col min="19" max="19" width="12.625" style="72" customWidth="1"/>
    <col min="20" max="21" width="12.625" style="34" customWidth="1"/>
    <col min="22" max="16384" width="9" style="34"/>
  </cols>
  <sheetData>
    <row r="2" spans="2:20" ht="17.25" thickBot="1"/>
    <row r="3" spans="2:20">
      <c r="B3" s="11"/>
      <c r="C3" s="9"/>
      <c r="D3" s="9"/>
      <c r="E3" s="9"/>
      <c r="F3" s="9"/>
      <c r="G3" s="9"/>
      <c r="H3" s="10"/>
      <c r="J3" s="1"/>
      <c r="K3" s="2"/>
      <c r="L3" s="2"/>
      <c r="M3" s="2"/>
      <c r="N3" s="2"/>
      <c r="O3" s="2"/>
      <c r="P3" s="2"/>
      <c r="Q3" s="82" t="s">
        <v>43</v>
      </c>
      <c r="R3" s="73" t="s">
        <v>44</v>
      </c>
      <c r="S3" s="76">
        <v>3228</v>
      </c>
      <c r="T3" s="79">
        <v>22822.69</v>
      </c>
    </row>
    <row r="4" spans="2:20">
      <c r="B4" s="16"/>
      <c r="C4" s="14" t="s">
        <v>0</v>
      </c>
      <c r="D4" s="27">
        <v>10920</v>
      </c>
      <c r="E4" s="14"/>
      <c r="F4" s="14"/>
      <c r="G4" s="14"/>
      <c r="H4" s="15"/>
      <c r="J4" s="3"/>
      <c r="K4" s="116" t="s">
        <v>821</v>
      </c>
      <c r="L4" s="116"/>
      <c r="M4" s="116"/>
      <c r="N4" s="116"/>
      <c r="O4" s="116"/>
      <c r="P4" s="4"/>
      <c r="Q4" s="83" t="s">
        <v>45</v>
      </c>
      <c r="R4" s="74" t="s">
        <v>46</v>
      </c>
      <c r="S4" s="77">
        <v>71</v>
      </c>
      <c r="T4" s="80">
        <v>41313.980000000003</v>
      </c>
    </row>
    <row r="5" spans="2:20">
      <c r="B5" s="16"/>
      <c r="C5" s="14"/>
      <c r="D5" s="14"/>
      <c r="E5" s="14"/>
      <c r="F5" s="14"/>
      <c r="G5" s="14"/>
      <c r="H5" s="15"/>
      <c r="J5" s="3"/>
      <c r="K5" s="4"/>
      <c r="L5" s="4"/>
      <c r="M5" s="4"/>
      <c r="N5" s="4"/>
      <c r="O5" s="4"/>
      <c r="P5" s="4"/>
      <c r="Q5" s="83" t="s">
        <v>47</v>
      </c>
      <c r="R5" s="74" t="s">
        <v>48</v>
      </c>
      <c r="S5" s="77">
        <v>302</v>
      </c>
      <c r="T5" s="80">
        <v>28602.79</v>
      </c>
    </row>
    <row r="6" spans="2:20">
      <c r="B6" s="16"/>
      <c r="C6" s="14" t="s">
        <v>11</v>
      </c>
      <c r="D6" s="54" t="s">
        <v>16</v>
      </c>
      <c r="E6" s="58">
        <v>0</v>
      </c>
      <c r="F6" s="14"/>
      <c r="G6" s="61">
        <f>D4</f>
        <v>10920</v>
      </c>
      <c r="H6" s="15"/>
      <c r="J6" s="3"/>
      <c r="K6" s="40" t="s">
        <v>28</v>
      </c>
      <c r="L6" s="40" t="s">
        <v>33</v>
      </c>
      <c r="M6" s="40" t="s">
        <v>26</v>
      </c>
      <c r="N6" s="40" t="s">
        <v>30</v>
      </c>
      <c r="O6" s="40" t="s">
        <v>30</v>
      </c>
      <c r="P6" s="4"/>
      <c r="Q6" s="83" t="s">
        <v>49</v>
      </c>
      <c r="R6" s="74" t="s">
        <v>50</v>
      </c>
      <c r="S6" s="77">
        <v>381</v>
      </c>
      <c r="T6" s="80">
        <v>37680.980000000003</v>
      </c>
    </row>
    <row r="7" spans="2:20">
      <c r="B7" s="16"/>
      <c r="C7" s="14" t="s">
        <v>12</v>
      </c>
      <c r="D7" s="55" t="s">
        <v>17</v>
      </c>
      <c r="E7" s="57">
        <v>0</v>
      </c>
      <c r="F7" s="14"/>
      <c r="G7" s="62">
        <f>D4</f>
        <v>10920</v>
      </c>
      <c r="H7" s="15"/>
      <c r="J7" s="3"/>
      <c r="K7" s="40" t="s">
        <v>35</v>
      </c>
      <c r="L7" s="40" t="s">
        <v>34</v>
      </c>
      <c r="M7" s="40" t="s">
        <v>29</v>
      </c>
      <c r="N7" s="40" t="s">
        <v>31</v>
      </c>
      <c r="O7" s="40" t="s">
        <v>32</v>
      </c>
      <c r="P7" s="4"/>
      <c r="Q7" s="83" t="s">
        <v>51</v>
      </c>
      <c r="R7" s="74" t="s">
        <v>52</v>
      </c>
      <c r="S7" s="77">
        <v>109</v>
      </c>
      <c r="T7" s="80">
        <v>44432.09</v>
      </c>
    </row>
    <row r="8" spans="2:20">
      <c r="B8" s="16"/>
      <c r="C8" s="14" t="s">
        <v>13</v>
      </c>
      <c r="D8" s="55" t="s">
        <v>18</v>
      </c>
      <c r="E8" s="57">
        <v>0.1</v>
      </c>
      <c r="F8" s="59">
        <f>G7*E8</f>
        <v>1092</v>
      </c>
      <c r="G8" s="62">
        <f>G7+F8</f>
        <v>12012</v>
      </c>
      <c r="H8" s="15"/>
      <c r="J8" s="3"/>
      <c r="K8" s="42">
        <v>10000</v>
      </c>
      <c r="L8" s="43">
        <v>0.09</v>
      </c>
      <c r="M8" s="44">
        <f>K8*L8</f>
        <v>900</v>
      </c>
      <c r="N8" s="44">
        <f>K8</f>
        <v>10000</v>
      </c>
      <c r="O8" s="45">
        <f>M8</f>
        <v>900</v>
      </c>
      <c r="P8" s="4"/>
      <c r="Q8" s="83" t="s">
        <v>53</v>
      </c>
      <c r="R8" s="74" t="s">
        <v>54</v>
      </c>
      <c r="S8" s="77">
        <v>60</v>
      </c>
      <c r="T8" s="80">
        <v>312073.57</v>
      </c>
    </row>
    <row r="9" spans="2:20">
      <c r="B9" s="16"/>
      <c r="C9" s="14" t="s">
        <v>14</v>
      </c>
      <c r="D9" s="55" t="s">
        <v>19</v>
      </c>
      <c r="E9" s="57">
        <v>0.1</v>
      </c>
      <c r="F9" s="60">
        <f>G8*E9</f>
        <v>1201.2</v>
      </c>
      <c r="G9" s="62">
        <f>G8+F9</f>
        <v>13213.2</v>
      </c>
      <c r="H9" s="15"/>
      <c r="J9" s="3"/>
      <c r="K9" s="46">
        <v>10000</v>
      </c>
      <c r="L9" s="47">
        <v>0.22</v>
      </c>
      <c r="M9" s="48">
        <f t="shared" ref="M9:M11" si="0">K9*L9</f>
        <v>2200</v>
      </c>
      <c r="N9" s="48">
        <f>N8+K9</f>
        <v>20000</v>
      </c>
      <c r="O9" s="49">
        <f>O8+M9</f>
        <v>3100</v>
      </c>
      <c r="P9" s="4"/>
      <c r="Q9" s="83" t="s">
        <v>55</v>
      </c>
      <c r="R9" s="74" t="s">
        <v>56</v>
      </c>
      <c r="S9" s="77">
        <v>64</v>
      </c>
      <c r="T9" s="80">
        <v>198217.76</v>
      </c>
    </row>
    <row r="10" spans="2:20">
      <c r="B10" s="16"/>
      <c r="C10" s="14" t="s">
        <v>15</v>
      </c>
      <c r="D10" s="55" t="s">
        <v>20</v>
      </c>
      <c r="E10" s="57">
        <v>0.1</v>
      </c>
      <c r="F10" s="60">
        <f>G9*E10</f>
        <v>1321.3200000000002</v>
      </c>
      <c r="G10" s="62">
        <f>G9+F10</f>
        <v>14534.52</v>
      </c>
      <c r="H10" s="15"/>
      <c r="J10" s="3"/>
      <c r="K10" s="46">
        <v>10000</v>
      </c>
      <c r="L10" s="47">
        <v>0.28000000000000003</v>
      </c>
      <c r="M10" s="48">
        <f t="shared" si="0"/>
        <v>2800.0000000000005</v>
      </c>
      <c r="N10" s="48">
        <f t="shared" ref="N10:N11" si="1">N9+K10</f>
        <v>30000</v>
      </c>
      <c r="O10" s="49">
        <f t="shared" ref="O10:O11" si="2">O9+M10</f>
        <v>5900</v>
      </c>
      <c r="P10" s="4"/>
      <c r="Q10" s="83" t="s">
        <v>57</v>
      </c>
      <c r="R10" s="74" t="s">
        <v>58</v>
      </c>
      <c r="S10" s="77">
        <v>41</v>
      </c>
      <c r="T10" s="80">
        <v>204680.54</v>
      </c>
    </row>
    <row r="11" spans="2:20">
      <c r="B11" s="16"/>
      <c r="C11" s="14" t="s">
        <v>1</v>
      </c>
      <c r="D11" s="56">
        <v>50000</v>
      </c>
      <c r="E11" s="14"/>
      <c r="F11" s="14"/>
      <c r="G11" s="14"/>
      <c r="H11" s="15"/>
      <c r="J11" s="3"/>
      <c r="K11" s="46">
        <v>10000</v>
      </c>
      <c r="L11" s="47">
        <v>0.36</v>
      </c>
      <c r="M11" s="48">
        <f t="shared" si="0"/>
        <v>3600</v>
      </c>
      <c r="N11" s="48">
        <f t="shared" si="1"/>
        <v>40000</v>
      </c>
      <c r="O11" s="49">
        <f t="shared" si="2"/>
        <v>9500</v>
      </c>
      <c r="P11" s="4"/>
      <c r="Q11" s="83" t="s">
        <v>59</v>
      </c>
      <c r="R11" s="74" t="s">
        <v>60</v>
      </c>
      <c r="S11" s="77">
        <v>53</v>
      </c>
      <c r="T11" s="80">
        <v>49741.69</v>
      </c>
    </row>
    <row r="12" spans="2:20">
      <c r="B12" s="16"/>
      <c r="C12" s="14" t="s">
        <v>41</v>
      </c>
      <c r="D12" s="56">
        <v>30000</v>
      </c>
      <c r="E12" s="14"/>
      <c r="F12" s="14"/>
      <c r="G12" s="14"/>
      <c r="H12" s="15"/>
      <c r="J12" s="3"/>
      <c r="K12" s="50"/>
      <c r="L12" s="51">
        <v>0.44</v>
      </c>
      <c r="M12" s="52"/>
      <c r="N12" s="52"/>
      <c r="O12" s="53"/>
      <c r="P12" s="4"/>
      <c r="Q12" s="83" t="s">
        <v>61</v>
      </c>
      <c r="R12" s="74" t="s">
        <v>62</v>
      </c>
      <c r="S12" s="77">
        <v>300</v>
      </c>
      <c r="T12" s="80">
        <v>138494.71</v>
      </c>
    </row>
    <row r="13" spans="2:20">
      <c r="B13" s="16"/>
      <c r="C13" s="14" t="s">
        <v>40</v>
      </c>
      <c r="D13" s="56">
        <v>15000</v>
      </c>
      <c r="E13" s="14"/>
      <c r="F13" s="14"/>
      <c r="G13" s="14"/>
      <c r="H13" s="15"/>
      <c r="J13" s="3"/>
      <c r="K13" s="4"/>
      <c r="L13" s="4"/>
      <c r="M13" s="4"/>
      <c r="N13" s="4"/>
      <c r="O13" s="4"/>
      <c r="P13" s="4"/>
      <c r="Q13" s="83" t="s">
        <v>63</v>
      </c>
      <c r="R13" s="74" t="s">
        <v>64</v>
      </c>
      <c r="S13" s="77">
        <v>944</v>
      </c>
      <c r="T13" s="80">
        <v>48332.42</v>
      </c>
    </row>
    <row r="14" spans="2:20">
      <c r="B14" s="16"/>
      <c r="C14" s="14" t="s">
        <v>5</v>
      </c>
      <c r="D14" s="57">
        <v>0.1</v>
      </c>
      <c r="E14" s="14"/>
      <c r="F14" s="14"/>
      <c r="G14" s="14"/>
      <c r="H14" s="15"/>
      <c r="J14" s="3"/>
      <c r="K14" s="40" t="s">
        <v>25</v>
      </c>
      <c r="L14" s="4"/>
      <c r="M14" s="40" t="s">
        <v>26</v>
      </c>
      <c r="N14" s="4"/>
      <c r="O14" s="4"/>
      <c r="P14" s="4"/>
      <c r="Q14" s="83" t="s">
        <v>65</v>
      </c>
      <c r="R14" s="74" t="s">
        <v>66</v>
      </c>
      <c r="S14" s="77">
        <v>327</v>
      </c>
      <c r="T14" s="80">
        <v>220831.97</v>
      </c>
    </row>
    <row r="15" spans="2:20">
      <c r="B15" s="16"/>
      <c r="C15" s="14" t="s">
        <v>36</v>
      </c>
      <c r="D15" s="57">
        <v>0.05</v>
      </c>
      <c r="E15" s="14"/>
      <c r="F15" s="14"/>
      <c r="G15" s="14"/>
      <c r="H15" s="15"/>
      <c r="J15" s="3"/>
      <c r="K15" s="41">
        <f>IF(Υπολογισμοί!N8&gt;0,Υπολογισμοί!N8,0)</f>
        <v>11580</v>
      </c>
      <c r="L15" s="4"/>
      <c r="M15" s="41">
        <f>IF(K15&lt;=N8,K15*L8,IF(K15&lt;=N9,O8+(K15-N8)*L9,IF(K15&lt;=N10,O9+(K15-N9)*L10,IF(K15&lt;=N11,O10+(K15-N10)*L11,IF(K15&gt;N11,O11+(K15-N11)*L12)))))</f>
        <v>1247.5999999999999</v>
      </c>
      <c r="N15" s="4"/>
      <c r="O15" s="4"/>
      <c r="P15" s="4"/>
      <c r="Q15" s="83" t="s">
        <v>67</v>
      </c>
      <c r="R15" s="74" t="s">
        <v>68</v>
      </c>
      <c r="S15" s="77">
        <v>111</v>
      </c>
      <c r="T15" s="80">
        <v>59211.8</v>
      </c>
    </row>
    <row r="16" spans="2:20" ht="17.25" thickBot="1">
      <c r="B16" s="16"/>
      <c r="C16" s="14"/>
      <c r="D16" s="65">
        <v>0</v>
      </c>
      <c r="E16" s="14"/>
      <c r="F16" s="14"/>
      <c r="G16" s="14"/>
      <c r="H16" s="15"/>
      <c r="J16" s="5"/>
      <c r="K16" s="6"/>
      <c r="L16" s="6"/>
      <c r="M16" s="6"/>
      <c r="N16" s="6"/>
      <c r="O16" s="6"/>
      <c r="P16" s="6"/>
      <c r="Q16" s="83" t="s">
        <v>69</v>
      </c>
      <c r="R16" s="74" t="s">
        <v>70</v>
      </c>
      <c r="S16" s="77">
        <v>103</v>
      </c>
      <c r="T16" s="80">
        <v>120484.54</v>
      </c>
    </row>
    <row r="17" spans="2:20" ht="17.25" thickBot="1">
      <c r="B17" s="16"/>
      <c r="C17" s="14"/>
      <c r="D17" s="22">
        <v>0</v>
      </c>
      <c r="E17" s="14"/>
      <c r="F17" s="14"/>
      <c r="G17" s="14"/>
      <c r="H17" s="15"/>
      <c r="Q17" s="83" t="s">
        <v>71</v>
      </c>
      <c r="R17" s="74" t="s">
        <v>72</v>
      </c>
      <c r="S17" s="77">
        <v>5409</v>
      </c>
      <c r="T17" s="80">
        <v>97053.6</v>
      </c>
    </row>
    <row r="18" spans="2:20">
      <c r="B18" s="16"/>
      <c r="C18" s="14" t="s">
        <v>27</v>
      </c>
      <c r="D18" s="58">
        <v>0.3</v>
      </c>
      <c r="E18" s="117" t="s">
        <v>39</v>
      </c>
      <c r="F18" s="117"/>
      <c r="G18" s="63">
        <v>20000</v>
      </c>
      <c r="H18" s="15"/>
      <c r="J18" s="1"/>
      <c r="K18" s="2"/>
      <c r="L18" s="2"/>
      <c r="M18" s="2"/>
      <c r="N18" s="2"/>
      <c r="O18" s="2"/>
      <c r="P18" s="2"/>
      <c r="Q18" s="83" t="s">
        <v>73</v>
      </c>
      <c r="R18" s="74" t="s">
        <v>74</v>
      </c>
      <c r="S18" s="77">
        <v>320</v>
      </c>
      <c r="T18" s="80">
        <v>67424.850000000006</v>
      </c>
    </row>
    <row r="19" spans="2:20" ht="17.25" thickBot="1">
      <c r="B19" s="19"/>
      <c r="C19" s="20"/>
      <c r="D19" s="20"/>
      <c r="E19" s="20"/>
      <c r="F19" s="20"/>
      <c r="G19" s="20"/>
      <c r="H19" s="21"/>
      <c r="J19" s="3"/>
      <c r="K19" s="116" t="s">
        <v>822</v>
      </c>
      <c r="L19" s="116"/>
      <c r="M19" s="116"/>
      <c r="N19" s="116"/>
      <c r="O19" s="116"/>
      <c r="P19" s="4"/>
      <c r="Q19" s="83" t="s">
        <v>75</v>
      </c>
      <c r="R19" s="74" t="s">
        <v>76</v>
      </c>
      <c r="S19" s="77">
        <v>230</v>
      </c>
      <c r="T19" s="80">
        <v>42052.76</v>
      </c>
    </row>
    <row r="20" spans="2:20">
      <c r="J20" s="3"/>
      <c r="K20" s="4"/>
      <c r="L20" s="4"/>
      <c r="M20" s="4"/>
      <c r="N20" s="4"/>
      <c r="O20" s="4"/>
      <c r="P20" s="4"/>
      <c r="Q20" s="83" t="s">
        <v>77</v>
      </c>
      <c r="R20" s="74" t="s">
        <v>78</v>
      </c>
      <c r="S20" s="77">
        <v>221</v>
      </c>
      <c r="T20" s="80">
        <v>108077.13</v>
      </c>
    </row>
    <row r="21" spans="2:20">
      <c r="J21" s="3"/>
      <c r="K21" s="40" t="s">
        <v>28</v>
      </c>
      <c r="L21" s="40" t="s">
        <v>33</v>
      </c>
      <c r="M21" s="40" t="s">
        <v>26</v>
      </c>
      <c r="N21" s="40" t="s">
        <v>30</v>
      </c>
      <c r="O21" s="40" t="s">
        <v>30</v>
      </c>
      <c r="P21" s="4"/>
      <c r="Q21" s="83" t="s">
        <v>79</v>
      </c>
      <c r="R21" s="74" t="s">
        <v>80</v>
      </c>
      <c r="S21" s="77">
        <v>106</v>
      </c>
      <c r="T21" s="80">
        <v>95034.65</v>
      </c>
    </row>
    <row r="22" spans="2:20">
      <c r="J22" s="3"/>
      <c r="K22" s="40" t="s">
        <v>35</v>
      </c>
      <c r="L22" s="40" t="s">
        <v>34</v>
      </c>
      <c r="M22" s="40" t="s">
        <v>29</v>
      </c>
      <c r="N22" s="40" t="s">
        <v>31</v>
      </c>
      <c r="O22" s="40" t="s">
        <v>32</v>
      </c>
      <c r="P22" s="4"/>
      <c r="Q22" s="83" t="s">
        <v>81</v>
      </c>
      <c r="R22" s="74" t="s">
        <v>82</v>
      </c>
      <c r="S22" s="77">
        <v>54</v>
      </c>
      <c r="T22" s="80">
        <v>235385.18</v>
      </c>
    </row>
    <row r="23" spans="2:20">
      <c r="J23" s="3"/>
      <c r="K23" s="42">
        <v>10000</v>
      </c>
      <c r="L23" s="43">
        <v>0.09</v>
      </c>
      <c r="M23" s="44">
        <f>K23*L23</f>
        <v>900</v>
      </c>
      <c r="N23" s="44">
        <f>K23</f>
        <v>10000</v>
      </c>
      <c r="O23" s="45">
        <f>M23</f>
        <v>900</v>
      </c>
      <c r="P23" s="4"/>
      <c r="Q23" s="83" t="s">
        <v>83</v>
      </c>
      <c r="R23" s="74" t="s">
        <v>84</v>
      </c>
      <c r="S23" s="77">
        <v>85</v>
      </c>
      <c r="T23" s="80">
        <v>97723.85</v>
      </c>
    </row>
    <row r="24" spans="2:20">
      <c r="J24" s="3"/>
      <c r="K24" s="46">
        <v>10000</v>
      </c>
      <c r="L24" s="47">
        <v>0.22</v>
      </c>
      <c r="M24" s="48">
        <f t="shared" ref="M24:M26" si="3">K24*L24</f>
        <v>2200</v>
      </c>
      <c r="N24" s="48">
        <f>N23+K24</f>
        <v>20000</v>
      </c>
      <c r="O24" s="49">
        <f>O23+M24</f>
        <v>3100</v>
      </c>
      <c r="P24" s="4"/>
      <c r="Q24" s="83" t="s">
        <v>85</v>
      </c>
      <c r="R24" s="74" t="s">
        <v>86</v>
      </c>
      <c r="S24" s="77">
        <v>98</v>
      </c>
      <c r="T24" s="80">
        <v>105930.31</v>
      </c>
    </row>
    <row r="25" spans="2:20">
      <c r="J25" s="3"/>
      <c r="K25" s="46">
        <v>10000</v>
      </c>
      <c r="L25" s="47">
        <v>0.28000000000000003</v>
      </c>
      <c r="M25" s="48">
        <f t="shared" si="3"/>
        <v>2800.0000000000005</v>
      </c>
      <c r="N25" s="48">
        <f t="shared" ref="N25:N26" si="4">N24+K25</f>
        <v>30000</v>
      </c>
      <c r="O25" s="49">
        <f t="shared" ref="O25:O26" si="5">O24+M25</f>
        <v>5900</v>
      </c>
      <c r="P25" s="4"/>
      <c r="Q25" s="83" t="s">
        <v>87</v>
      </c>
      <c r="R25" s="74" t="s">
        <v>88</v>
      </c>
      <c r="S25" s="77">
        <v>73</v>
      </c>
      <c r="T25" s="80">
        <v>484631.38</v>
      </c>
    </row>
    <row r="26" spans="2:20">
      <c r="J26" s="3"/>
      <c r="K26" s="46">
        <v>10000</v>
      </c>
      <c r="L26" s="47">
        <v>0.36</v>
      </c>
      <c r="M26" s="48">
        <f t="shared" si="3"/>
        <v>3600</v>
      </c>
      <c r="N26" s="48">
        <f t="shared" si="4"/>
        <v>40000</v>
      </c>
      <c r="O26" s="49">
        <f t="shared" si="5"/>
        <v>9500</v>
      </c>
      <c r="P26" s="4"/>
      <c r="Q26" s="83" t="s">
        <v>89</v>
      </c>
      <c r="R26" s="74" t="s">
        <v>90</v>
      </c>
      <c r="S26" s="77">
        <v>559</v>
      </c>
      <c r="T26" s="80">
        <v>16321.68</v>
      </c>
    </row>
    <row r="27" spans="2:20">
      <c r="J27" s="3"/>
      <c r="K27" s="50"/>
      <c r="L27" s="51">
        <v>0.44</v>
      </c>
      <c r="M27" s="52"/>
      <c r="N27" s="52"/>
      <c r="O27" s="53"/>
      <c r="P27" s="4"/>
      <c r="Q27" s="83" t="s">
        <v>91</v>
      </c>
      <c r="R27" s="74" t="s">
        <v>92</v>
      </c>
      <c r="S27" s="77">
        <v>527</v>
      </c>
      <c r="T27" s="80">
        <v>71104</v>
      </c>
    </row>
    <row r="28" spans="2:20">
      <c r="J28" s="3"/>
      <c r="K28" s="4"/>
      <c r="L28" s="4"/>
      <c r="M28" s="4"/>
      <c r="N28" s="4"/>
      <c r="O28" s="4"/>
      <c r="P28" s="4"/>
      <c r="Q28" s="83" t="s">
        <v>93</v>
      </c>
      <c r="R28" s="74" t="s">
        <v>94</v>
      </c>
      <c r="S28" s="77">
        <v>178</v>
      </c>
      <c r="T28" s="80">
        <v>36313.440000000002</v>
      </c>
    </row>
    <row r="29" spans="2:20">
      <c r="J29" s="3"/>
      <c r="K29" s="40" t="s">
        <v>25</v>
      </c>
      <c r="L29" s="4"/>
      <c r="M29" s="40" t="s">
        <v>26</v>
      </c>
      <c r="N29" s="4"/>
      <c r="O29" s="4"/>
      <c r="P29" s="4"/>
      <c r="Q29" s="83" t="s">
        <v>95</v>
      </c>
      <c r="R29" s="74" t="s">
        <v>96</v>
      </c>
      <c r="S29" s="77">
        <v>709</v>
      </c>
      <c r="T29" s="80">
        <v>54228.82</v>
      </c>
    </row>
    <row r="30" spans="2:20">
      <c r="J30" s="3"/>
      <c r="K30" s="41">
        <f>IF(Υπολογισμοί!N10&gt;0,Υπολογισμοί!N10,0)</f>
        <v>20713.22</v>
      </c>
      <c r="L30" s="4"/>
      <c r="M30" s="41">
        <f>IF(K30&lt;=N23,K30*L23,IF(K30&lt;=N24,O23+(K30-N23)*L24,IF(K30&lt;=N25,O24+(K30-N24)*L25,IF(K30&lt;=N26,O25+(K30-N25)*L26,IF(K30&gt;N26,O26+(K30-N26)*L27)))))</f>
        <v>3299.7016000000003</v>
      </c>
      <c r="N30" s="4"/>
      <c r="O30" s="4"/>
      <c r="P30" s="4"/>
      <c r="Q30" s="83" t="s">
        <v>97</v>
      </c>
      <c r="R30" s="74" t="s">
        <v>98</v>
      </c>
      <c r="S30" s="77">
        <v>79</v>
      </c>
      <c r="T30" s="80">
        <v>41737.129999999997</v>
      </c>
    </row>
    <row r="31" spans="2:20" ht="17.25" thickBot="1">
      <c r="J31" s="5"/>
      <c r="K31" s="6"/>
      <c r="L31" s="6"/>
      <c r="M31" s="6"/>
      <c r="N31" s="6"/>
      <c r="O31" s="6"/>
      <c r="P31" s="6"/>
      <c r="Q31" s="83" t="s">
        <v>99</v>
      </c>
      <c r="R31" s="74" t="s">
        <v>100</v>
      </c>
      <c r="S31" s="77">
        <v>126</v>
      </c>
      <c r="T31" s="80">
        <v>60920.38</v>
      </c>
    </row>
    <row r="32" spans="2:20" ht="17.25" thickBot="1">
      <c r="Q32" s="83" t="s">
        <v>101</v>
      </c>
      <c r="R32" s="74" t="s">
        <v>102</v>
      </c>
      <c r="S32" s="77">
        <v>1344</v>
      </c>
      <c r="T32" s="80">
        <v>60574.35</v>
      </c>
    </row>
    <row r="33" spans="10:20">
      <c r="J33" s="1"/>
      <c r="K33" s="2"/>
      <c r="L33" s="2"/>
      <c r="M33" s="2"/>
      <c r="N33" s="2"/>
      <c r="O33" s="2"/>
      <c r="P33" s="2"/>
      <c r="Q33" s="83" t="s">
        <v>103</v>
      </c>
      <c r="R33" s="74" t="s">
        <v>104</v>
      </c>
      <c r="S33" s="77">
        <v>136</v>
      </c>
      <c r="T33" s="80">
        <v>70002.77</v>
      </c>
    </row>
    <row r="34" spans="10:20">
      <c r="J34" s="3"/>
      <c r="K34" s="116" t="s">
        <v>824</v>
      </c>
      <c r="L34" s="116"/>
      <c r="M34" s="116"/>
      <c r="N34" s="116"/>
      <c r="O34" s="116"/>
      <c r="P34" s="4"/>
      <c r="Q34" s="83" t="s">
        <v>105</v>
      </c>
      <c r="R34" s="74" t="s">
        <v>106</v>
      </c>
      <c r="S34" s="77">
        <v>208</v>
      </c>
      <c r="T34" s="80">
        <v>41242.120000000003</v>
      </c>
    </row>
    <row r="35" spans="10:20">
      <c r="J35" s="3"/>
      <c r="K35" s="4"/>
      <c r="L35" s="4"/>
      <c r="M35" s="4"/>
      <c r="N35" s="4"/>
      <c r="O35" s="4"/>
      <c r="P35" s="4"/>
      <c r="Q35" s="83" t="s">
        <v>107</v>
      </c>
      <c r="R35" s="74" t="s">
        <v>108</v>
      </c>
      <c r="S35" s="77">
        <v>263</v>
      </c>
      <c r="T35" s="80">
        <v>38348.6</v>
      </c>
    </row>
    <row r="36" spans="10:20">
      <c r="J36" s="3"/>
      <c r="K36" s="40" t="s">
        <v>28</v>
      </c>
      <c r="L36" s="40" t="s">
        <v>33</v>
      </c>
      <c r="M36" s="40" t="s">
        <v>26</v>
      </c>
      <c r="N36" s="40" t="s">
        <v>30</v>
      </c>
      <c r="O36" s="40" t="s">
        <v>30</v>
      </c>
      <c r="P36" s="4"/>
      <c r="Q36" s="83" t="s">
        <v>109</v>
      </c>
      <c r="R36" s="74" t="s">
        <v>110</v>
      </c>
      <c r="S36" s="77">
        <v>43</v>
      </c>
      <c r="T36" s="80">
        <v>52260.4</v>
      </c>
    </row>
    <row r="37" spans="10:20">
      <c r="J37" s="3"/>
      <c r="K37" s="40" t="s">
        <v>35</v>
      </c>
      <c r="L37" s="40" t="s">
        <v>34</v>
      </c>
      <c r="M37" s="40" t="s">
        <v>29</v>
      </c>
      <c r="N37" s="40" t="s">
        <v>31</v>
      </c>
      <c r="O37" s="40" t="s">
        <v>32</v>
      </c>
      <c r="P37" s="4"/>
      <c r="Q37" s="83" t="s">
        <v>111</v>
      </c>
      <c r="R37" s="74" t="s">
        <v>112</v>
      </c>
      <c r="S37" s="77">
        <v>199</v>
      </c>
      <c r="T37" s="80">
        <v>43978.81</v>
      </c>
    </row>
    <row r="38" spans="10:20">
      <c r="J38" s="3"/>
      <c r="K38" s="42">
        <v>10000</v>
      </c>
      <c r="L38" s="43">
        <v>0.09</v>
      </c>
      <c r="M38" s="44">
        <f>K38*L38</f>
        <v>900</v>
      </c>
      <c r="N38" s="44">
        <f>K38</f>
        <v>10000</v>
      </c>
      <c r="O38" s="45">
        <f>M38</f>
        <v>900</v>
      </c>
      <c r="P38" s="4"/>
      <c r="Q38" s="83" t="s">
        <v>113</v>
      </c>
      <c r="R38" s="74" t="s">
        <v>114</v>
      </c>
      <c r="S38" s="77">
        <v>224</v>
      </c>
      <c r="T38" s="80">
        <v>63387.06</v>
      </c>
    </row>
    <row r="39" spans="10:20">
      <c r="J39" s="3"/>
      <c r="K39" s="46">
        <v>10000</v>
      </c>
      <c r="L39" s="47">
        <v>0.22</v>
      </c>
      <c r="M39" s="48">
        <f t="shared" ref="M39:M41" si="6">K39*L39</f>
        <v>2200</v>
      </c>
      <c r="N39" s="48">
        <f>N38+K39</f>
        <v>20000</v>
      </c>
      <c r="O39" s="49">
        <f>O38+M39</f>
        <v>3100</v>
      </c>
      <c r="P39" s="4"/>
      <c r="Q39" s="83" t="s">
        <v>115</v>
      </c>
      <c r="R39" s="74" t="s">
        <v>116</v>
      </c>
      <c r="S39" s="77">
        <v>93</v>
      </c>
      <c r="T39" s="80">
        <v>145236.6</v>
      </c>
    </row>
    <row r="40" spans="10:20">
      <c r="J40" s="3"/>
      <c r="K40" s="46">
        <v>10000</v>
      </c>
      <c r="L40" s="47">
        <v>0.28000000000000003</v>
      </c>
      <c r="M40" s="48">
        <f t="shared" si="6"/>
        <v>2800.0000000000005</v>
      </c>
      <c r="N40" s="48">
        <f t="shared" ref="N40:N41" si="7">N39+K40</f>
        <v>30000</v>
      </c>
      <c r="O40" s="49">
        <f t="shared" ref="O40:O41" si="8">O39+M40</f>
        <v>5900</v>
      </c>
      <c r="P40" s="4"/>
      <c r="Q40" s="83" t="s">
        <v>117</v>
      </c>
      <c r="R40" s="74" t="s">
        <v>118</v>
      </c>
      <c r="S40" s="77">
        <v>889</v>
      </c>
      <c r="T40" s="80">
        <v>48051.38</v>
      </c>
    </row>
    <row r="41" spans="10:20">
      <c r="J41" s="3"/>
      <c r="K41" s="46">
        <v>10000</v>
      </c>
      <c r="L41" s="47">
        <v>0.36</v>
      </c>
      <c r="M41" s="48">
        <f t="shared" si="6"/>
        <v>3600</v>
      </c>
      <c r="N41" s="48">
        <f t="shared" si="7"/>
        <v>40000</v>
      </c>
      <c r="O41" s="49">
        <f t="shared" si="8"/>
        <v>9500</v>
      </c>
      <c r="P41" s="4"/>
      <c r="Q41" s="83" t="s">
        <v>119</v>
      </c>
      <c r="R41" s="74" t="s">
        <v>120</v>
      </c>
      <c r="S41" s="77">
        <v>93</v>
      </c>
      <c r="T41" s="80">
        <v>236568.59</v>
      </c>
    </row>
    <row r="42" spans="10:20">
      <c r="J42" s="3"/>
      <c r="K42" s="50"/>
      <c r="L42" s="51">
        <v>0.44</v>
      </c>
      <c r="M42" s="52"/>
      <c r="N42" s="52"/>
      <c r="O42" s="53"/>
      <c r="P42" s="4"/>
      <c r="Q42" s="83" t="s">
        <v>121</v>
      </c>
      <c r="R42" s="74" t="s">
        <v>122</v>
      </c>
      <c r="S42" s="77">
        <v>517</v>
      </c>
      <c r="T42" s="80">
        <v>24127.08</v>
      </c>
    </row>
    <row r="43" spans="10:20">
      <c r="J43" s="3"/>
      <c r="K43" s="4"/>
      <c r="L43" s="4"/>
      <c r="M43" s="4"/>
      <c r="N43" s="4"/>
      <c r="O43" s="4"/>
      <c r="P43" s="4"/>
      <c r="Q43" s="83" t="s">
        <v>123</v>
      </c>
      <c r="R43" s="74" t="s">
        <v>124</v>
      </c>
      <c r="S43" s="77">
        <v>60</v>
      </c>
      <c r="T43" s="80">
        <v>142083.44</v>
      </c>
    </row>
    <row r="44" spans="10:20">
      <c r="J44" s="3"/>
      <c r="K44" s="40" t="s">
        <v>25</v>
      </c>
      <c r="L44" s="4"/>
      <c r="M44" s="40" t="s">
        <v>26</v>
      </c>
      <c r="N44" s="4"/>
      <c r="O44" s="4"/>
      <c r="P44" s="4"/>
      <c r="Q44" s="83" t="s">
        <v>125</v>
      </c>
      <c r="R44" s="74" t="s">
        <v>126</v>
      </c>
      <c r="S44" s="77">
        <v>32</v>
      </c>
      <c r="T44" s="80">
        <v>194685.29</v>
      </c>
    </row>
    <row r="45" spans="10:20">
      <c r="J45" s="3"/>
      <c r="K45" s="41">
        <f>IF(Υπολογισμοί!N16&gt;0,Υπολογισμοί!N16,0)</f>
        <v>20713.22</v>
      </c>
      <c r="L45" s="4"/>
      <c r="M45" s="41">
        <f>IF(K45&lt;=N38,K45*L38,IF(K45&lt;=N39,O38+(K45-N38)*L39,IF(K45&lt;=N40,O39+(K45-N39)*L40,IF(K45&lt;=N41,O40+(K45-N40)*L41,IF(K45&gt;N41,O41+(K45-N41)*L42)))))</f>
        <v>3299.7016000000003</v>
      </c>
      <c r="N45" s="4"/>
      <c r="O45" s="4"/>
      <c r="P45" s="4"/>
      <c r="Q45" s="83" t="s">
        <v>127</v>
      </c>
      <c r="R45" s="74" t="s">
        <v>128</v>
      </c>
      <c r="S45" s="77">
        <v>53</v>
      </c>
      <c r="T45" s="80">
        <v>103836.38</v>
      </c>
    </row>
    <row r="46" spans="10:20" ht="17.25" thickBot="1">
      <c r="J46" s="5"/>
      <c r="K46" s="6"/>
      <c r="L46" s="6"/>
      <c r="M46" s="6"/>
      <c r="N46" s="6"/>
      <c r="O46" s="6"/>
      <c r="P46" s="6"/>
      <c r="Q46" s="83" t="s">
        <v>129</v>
      </c>
      <c r="R46" s="74" t="s">
        <v>130</v>
      </c>
      <c r="S46" s="77">
        <v>53</v>
      </c>
      <c r="T46" s="80">
        <v>103927.87</v>
      </c>
    </row>
    <row r="47" spans="10:20">
      <c r="Q47" s="83" t="s">
        <v>131</v>
      </c>
      <c r="R47" s="74" t="s">
        <v>132</v>
      </c>
      <c r="S47" s="77">
        <v>1262</v>
      </c>
      <c r="T47" s="80">
        <v>46405.16</v>
      </c>
    </row>
    <row r="48" spans="10:20">
      <c r="Q48" s="83" t="s">
        <v>133</v>
      </c>
      <c r="R48" s="74" t="s">
        <v>134</v>
      </c>
      <c r="S48" s="77">
        <v>992</v>
      </c>
      <c r="T48" s="80">
        <v>25268.49</v>
      </c>
    </row>
    <row r="49" spans="17:20">
      <c r="Q49" s="83" t="s">
        <v>135</v>
      </c>
      <c r="R49" s="74" t="s">
        <v>136</v>
      </c>
      <c r="S49" s="77">
        <v>135</v>
      </c>
      <c r="T49" s="80">
        <v>27317.9</v>
      </c>
    </row>
    <row r="50" spans="17:20">
      <c r="Q50" s="83" t="s">
        <v>137</v>
      </c>
      <c r="R50" s="74" t="s">
        <v>138</v>
      </c>
      <c r="S50" s="77">
        <v>43</v>
      </c>
      <c r="T50" s="80">
        <v>17878.72</v>
      </c>
    </row>
    <row r="51" spans="17:20">
      <c r="Q51" s="83" t="s">
        <v>139</v>
      </c>
      <c r="R51" s="74" t="s">
        <v>140</v>
      </c>
      <c r="S51" s="77">
        <v>196</v>
      </c>
      <c r="T51" s="80">
        <v>70413.649999999994</v>
      </c>
    </row>
    <row r="52" spans="17:20">
      <c r="Q52" s="83" t="s">
        <v>141</v>
      </c>
      <c r="R52" s="74" t="s">
        <v>142</v>
      </c>
      <c r="S52" s="77">
        <v>56</v>
      </c>
      <c r="T52" s="80">
        <v>140793.04</v>
      </c>
    </row>
    <row r="53" spans="17:20">
      <c r="Q53" s="83" t="s">
        <v>143</v>
      </c>
      <c r="R53" s="74" t="s">
        <v>144</v>
      </c>
      <c r="S53" s="77">
        <v>37</v>
      </c>
      <c r="T53" s="80">
        <v>111669.31</v>
      </c>
    </row>
    <row r="54" spans="17:20">
      <c r="Q54" s="83" t="s">
        <v>145</v>
      </c>
      <c r="R54" s="74" t="s">
        <v>146</v>
      </c>
      <c r="S54" s="77">
        <v>72</v>
      </c>
      <c r="T54" s="80">
        <v>377210.93</v>
      </c>
    </row>
    <row r="55" spans="17:20">
      <c r="Q55" s="83" t="s">
        <v>147</v>
      </c>
      <c r="R55" s="74" t="s">
        <v>148</v>
      </c>
      <c r="S55" s="77">
        <v>75</v>
      </c>
      <c r="T55" s="80">
        <v>67569.009999999995</v>
      </c>
    </row>
    <row r="56" spans="17:20">
      <c r="Q56" s="83" t="s">
        <v>149</v>
      </c>
      <c r="R56" s="74" t="s">
        <v>150</v>
      </c>
      <c r="S56" s="77">
        <v>149</v>
      </c>
      <c r="T56" s="80">
        <v>70066.570000000007</v>
      </c>
    </row>
    <row r="57" spans="17:20">
      <c r="Q57" s="83" t="s">
        <v>151</v>
      </c>
      <c r="R57" s="74" t="s">
        <v>152</v>
      </c>
      <c r="S57" s="77">
        <v>59</v>
      </c>
      <c r="T57" s="80">
        <v>82507.759999999995</v>
      </c>
    </row>
    <row r="58" spans="17:20">
      <c r="Q58" s="83" t="s">
        <v>153</v>
      </c>
      <c r="R58" s="74" t="s">
        <v>154</v>
      </c>
      <c r="S58" s="77">
        <v>34</v>
      </c>
      <c r="T58" s="80">
        <v>22616.32</v>
      </c>
    </row>
    <row r="59" spans="17:20">
      <c r="Q59" s="83" t="s">
        <v>155</v>
      </c>
      <c r="R59" s="74" t="s">
        <v>156</v>
      </c>
      <c r="S59" s="77">
        <v>392</v>
      </c>
      <c r="T59" s="80">
        <v>28429.43</v>
      </c>
    </row>
    <row r="60" spans="17:20">
      <c r="Q60" s="83" t="s">
        <v>157</v>
      </c>
      <c r="R60" s="74" t="s">
        <v>158</v>
      </c>
      <c r="S60" s="77">
        <v>122</v>
      </c>
      <c r="T60" s="80">
        <v>52074.87</v>
      </c>
    </row>
    <row r="61" spans="17:20">
      <c r="Q61" s="83" t="s">
        <v>159</v>
      </c>
      <c r="R61" s="74" t="s">
        <v>160</v>
      </c>
      <c r="S61" s="77">
        <v>236</v>
      </c>
      <c r="T61" s="80">
        <v>38870.99</v>
      </c>
    </row>
    <row r="62" spans="17:20">
      <c r="Q62" s="83" t="s">
        <v>161</v>
      </c>
      <c r="R62" s="74" t="s">
        <v>162</v>
      </c>
      <c r="S62" s="77">
        <v>51</v>
      </c>
      <c r="T62" s="80">
        <v>219932.04</v>
      </c>
    </row>
    <row r="63" spans="17:20">
      <c r="Q63" s="83" t="s">
        <v>163</v>
      </c>
      <c r="R63" s="74" t="s">
        <v>164</v>
      </c>
      <c r="S63" s="77">
        <v>160</v>
      </c>
      <c r="T63" s="80">
        <v>38902.74</v>
      </c>
    </row>
    <row r="64" spans="17:20">
      <c r="Q64" s="83" t="s">
        <v>165</v>
      </c>
      <c r="R64" s="74" t="s">
        <v>166</v>
      </c>
      <c r="S64" s="77">
        <v>548</v>
      </c>
      <c r="T64" s="80">
        <v>33718.67</v>
      </c>
    </row>
    <row r="65" spans="17:20">
      <c r="Q65" s="83" t="s">
        <v>167</v>
      </c>
      <c r="R65" s="74" t="s">
        <v>168</v>
      </c>
      <c r="S65" s="77">
        <v>982</v>
      </c>
      <c r="T65" s="80">
        <v>71765.259999999995</v>
      </c>
    </row>
    <row r="66" spans="17:20">
      <c r="Q66" s="83" t="s">
        <v>169</v>
      </c>
      <c r="R66" s="74" t="s">
        <v>170</v>
      </c>
      <c r="S66" s="77">
        <v>3484</v>
      </c>
      <c r="T66" s="80">
        <v>67451.03</v>
      </c>
    </row>
    <row r="67" spans="17:20">
      <c r="Q67" s="83" t="s">
        <v>171</v>
      </c>
      <c r="R67" s="74" t="s">
        <v>172</v>
      </c>
      <c r="S67" s="77">
        <v>57</v>
      </c>
      <c r="T67" s="80">
        <v>125646.42</v>
      </c>
    </row>
    <row r="68" spans="17:20">
      <c r="Q68" s="83" t="s">
        <v>173</v>
      </c>
      <c r="R68" s="74" t="s">
        <v>174</v>
      </c>
      <c r="S68" s="77">
        <v>146</v>
      </c>
      <c r="T68" s="80">
        <v>36897.480000000003</v>
      </c>
    </row>
    <row r="69" spans="17:20">
      <c r="Q69" s="83" t="s">
        <v>175</v>
      </c>
      <c r="R69" s="74" t="s">
        <v>176</v>
      </c>
      <c r="S69" s="77">
        <v>297</v>
      </c>
      <c r="T69" s="80">
        <v>41094.559999999998</v>
      </c>
    </row>
    <row r="70" spans="17:20">
      <c r="Q70" s="83" t="s">
        <v>177</v>
      </c>
      <c r="R70" s="74" t="s">
        <v>178</v>
      </c>
      <c r="S70" s="77">
        <v>464</v>
      </c>
      <c r="T70" s="80">
        <v>37771.31</v>
      </c>
    </row>
    <row r="71" spans="17:20">
      <c r="Q71" s="83" t="s">
        <v>179</v>
      </c>
      <c r="R71" s="74" t="s">
        <v>180</v>
      </c>
      <c r="S71" s="77">
        <v>56</v>
      </c>
      <c r="T71" s="80">
        <v>58986.559999999998</v>
      </c>
    </row>
    <row r="72" spans="17:20">
      <c r="Q72" s="83" t="s">
        <v>181</v>
      </c>
      <c r="R72" s="74" t="s">
        <v>182</v>
      </c>
      <c r="S72" s="77">
        <v>90</v>
      </c>
      <c r="T72" s="80">
        <v>66406.95</v>
      </c>
    </row>
    <row r="73" spans="17:20">
      <c r="Q73" s="83" t="s">
        <v>183</v>
      </c>
      <c r="R73" s="74" t="s">
        <v>184</v>
      </c>
      <c r="S73" s="77">
        <v>34</v>
      </c>
      <c r="T73" s="80">
        <v>58369.279999999999</v>
      </c>
    </row>
    <row r="74" spans="17:20">
      <c r="Q74" s="83" t="s">
        <v>185</v>
      </c>
      <c r="R74" s="74" t="s">
        <v>186</v>
      </c>
      <c r="S74" s="77">
        <v>50</v>
      </c>
      <c r="T74" s="80">
        <v>74723.03</v>
      </c>
    </row>
    <row r="75" spans="17:20">
      <c r="Q75" s="83" t="s">
        <v>187</v>
      </c>
      <c r="R75" s="74" t="s">
        <v>188</v>
      </c>
      <c r="S75" s="77">
        <v>729</v>
      </c>
      <c r="T75" s="80">
        <v>54691.05</v>
      </c>
    </row>
    <row r="76" spans="17:20">
      <c r="Q76" s="83" t="s">
        <v>189</v>
      </c>
      <c r="R76" s="74" t="s">
        <v>190</v>
      </c>
      <c r="S76" s="77">
        <v>53</v>
      </c>
      <c r="T76" s="80">
        <v>22932.19</v>
      </c>
    </row>
    <row r="77" spans="17:20">
      <c r="Q77" s="83" t="s">
        <v>191</v>
      </c>
      <c r="R77" s="74" t="s">
        <v>192</v>
      </c>
      <c r="S77" s="77">
        <v>43</v>
      </c>
      <c r="T77" s="80">
        <v>24614.27</v>
      </c>
    </row>
    <row r="78" spans="17:20">
      <c r="Q78" s="83" t="s">
        <v>193</v>
      </c>
      <c r="R78" s="74" t="s">
        <v>194</v>
      </c>
      <c r="S78" s="77">
        <v>32</v>
      </c>
      <c r="T78" s="80">
        <v>40836.19</v>
      </c>
    </row>
    <row r="79" spans="17:20">
      <c r="Q79" s="83" t="s">
        <v>195</v>
      </c>
      <c r="R79" s="74" t="s">
        <v>196</v>
      </c>
      <c r="S79" s="77">
        <v>74</v>
      </c>
      <c r="T79" s="80">
        <v>118879.97</v>
      </c>
    </row>
    <row r="80" spans="17:20">
      <c r="Q80" s="83" t="s">
        <v>197</v>
      </c>
      <c r="R80" s="74" t="s">
        <v>198</v>
      </c>
      <c r="S80" s="77">
        <v>207</v>
      </c>
      <c r="T80" s="80">
        <v>56454.36</v>
      </c>
    </row>
    <row r="81" spans="17:20">
      <c r="Q81" s="83" t="s">
        <v>199</v>
      </c>
      <c r="R81" s="74" t="s">
        <v>200</v>
      </c>
      <c r="S81" s="77">
        <v>40</v>
      </c>
      <c r="T81" s="80">
        <v>153068.07999999999</v>
      </c>
    </row>
    <row r="82" spans="17:20">
      <c r="Q82" s="83" t="s">
        <v>201</v>
      </c>
      <c r="R82" s="74" t="s">
        <v>202</v>
      </c>
      <c r="S82" s="77">
        <v>63</v>
      </c>
      <c r="T82" s="80">
        <v>115082.92</v>
      </c>
    </row>
    <row r="83" spans="17:20">
      <c r="Q83" s="83" t="s">
        <v>203</v>
      </c>
      <c r="R83" s="74" t="s">
        <v>204</v>
      </c>
      <c r="S83" s="77">
        <v>90</v>
      </c>
      <c r="T83" s="80">
        <v>112918.93</v>
      </c>
    </row>
    <row r="84" spans="17:20">
      <c r="Q84" s="83" t="s">
        <v>205</v>
      </c>
      <c r="R84" s="74" t="s">
        <v>206</v>
      </c>
      <c r="S84" s="77">
        <v>74</v>
      </c>
      <c r="T84" s="80">
        <v>115518.45</v>
      </c>
    </row>
    <row r="85" spans="17:20">
      <c r="Q85" s="83" t="s">
        <v>207</v>
      </c>
      <c r="R85" s="74" t="s">
        <v>208</v>
      </c>
      <c r="S85" s="77">
        <v>267</v>
      </c>
      <c r="T85" s="80">
        <v>104638.31</v>
      </c>
    </row>
    <row r="86" spans="17:20">
      <c r="Q86" s="83" t="s">
        <v>209</v>
      </c>
      <c r="R86" s="74" t="s">
        <v>210</v>
      </c>
      <c r="S86" s="77">
        <v>191</v>
      </c>
      <c r="T86" s="80">
        <v>75687.73</v>
      </c>
    </row>
    <row r="87" spans="17:20">
      <c r="Q87" s="83" t="s">
        <v>211</v>
      </c>
      <c r="R87" s="74" t="s">
        <v>212</v>
      </c>
      <c r="S87" s="77">
        <v>40</v>
      </c>
      <c r="T87" s="80">
        <v>156989.10999999999</v>
      </c>
    </row>
    <row r="88" spans="17:20">
      <c r="Q88" s="83" t="s">
        <v>213</v>
      </c>
      <c r="R88" s="74" t="s">
        <v>214</v>
      </c>
      <c r="S88" s="77">
        <v>42</v>
      </c>
      <c r="T88" s="80">
        <v>76027.95</v>
      </c>
    </row>
    <row r="89" spans="17:20">
      <c r="Q89" s="83" t="s">
        <v>215</v>
      </c>
      <c r="R89" s="74" t="s">
        <v>216</v>
      </c>
      <c r="S89" s="77">
        <v>95</v>
      </c>
      <c r="T89" s="80">
        <v>74680.22</v>
      </c>
    </row>
    <row r="90" spans="17:20">
      <c r="Q90" s="83" t="s">
        <v>217</v>
      </c>
      <c r="R90" s="74" t="s">
        <v>218</v>
      </c>
      <c r="S90" s="77">
        <v>301</v>
      </c>
      <c r="T90" s="80">
        <v>29073.09</v>
      </c>
    </row>
    <row r="91" spans="17:20">
      <c r="Q91" s="83" t="s">
        <v>219</v>
      </c>
      <c r="R91" s="74" t="s">
        <v>220</v>
      </c>
      <c r="S91" s="77">
        <v>76</v>
      </c>
      <c r="T91" s="80">
        <v>74350.759999999995</v>
      </c>
    </row>
    <row r="92" spans="17:20">
      <c r="Q92" s="83" t="s">
        <v>221</v>
      </c>
      <c r="R92" s="74" t="s">
        <v>222</v>
      </c>
      <c r="S92" s="77">
        <v>40</v>
      </c>
      <c r="T92" s="80">
        <v>110776.42</v>
      </c>
    </row>
    <row r="93" spans="17:20">
      <c r="Q93" s="83" t="s">
        <v>223</v>
      </c>
      <c r="R93" s="74" t="s">
        <v>224</v>
      </c>
      <c r="S93" s="77">
        <v>480</v>
      </c>
      <c r="T93" s="80">
        <v>57689.41</v>
      </c>
    </row>
    <row r="94" spans="17:20">
      <c r="Q94" s="83" t="s">
        <v>225</v>
      </c>
      <c r="R94" s="74" t="s">
        <v>226</v>
      </c>
      <c r="S94" s="77">
        <v>557</v>
      </c>
      <c r="T94" s="80">
        <v>43820.18</v>
      </c>
    </row>
    <row r="95" spans="17:20">
      <c r="Q95" s="83" t="s">
        <v>227</v>
      </c>
      <c r="R95" s="74" t="s">
        <v>228</v>
      </c>
      <c r="S95" s="77">
        <v>71</v>
      </c>
      <c r="T95" s="80">
        <v>80860.639999999999</v>
      </c>
    </row>
    <row r="96" spans="17:20">
      <c r="Q96" s="83" t="s">
        <v>229</v>
      </c>
      <c r="R96" s="74" t="s">
        <v>230</v>
      </c>
      <c r="S96" s="77">
        <v>1870</v>
      </c>
      <c r="T96" s="80">
        <v>38589.19</v>
      </c>
    </row>
    <row r="97" spans="17:20">
      <c r="Q97" s="83" t="s">
        <v>231</v>
      </c>
      <c r="R97" s="74" t="s">
        <v>232</v>
      </c>
      <c r="S97" s="77">
        <v>1157</v>
      </c>
      <c r="T97" s="80">
        <v>42578.5</v>
      </c>
    </row>
    <row r="98" spans="17:20">
      <c r="Q98" s="83" t="s">
        <v>233</v>
      </c>
      <c r="R98" s="74" t="s">
        <v>234</v>
      </c>
      <c r="S98" s="77">
        <v>584</v>
      </c>
      <c r="T98" s="80">
        <v>16475.64</v>
      </c>
    </row>
    <row r="99" spans="17:20">
      <c r="Q99" s="83" t="s">
        <v>235</v>
      </c>
      <c r="R99" s="74" t="s">
        <v>236</v>
      </c>
      <c r="S99" s="77">
        <v>78</v>
      </c>
      <c r="T99" s="80">
        <v>15466.78</v>
      </c>
    </row>
    <row r="100" spans="17:20">
      <c r="Q100" s="83" t="s">
        <v>237</v>
      </c>
      <c r="R100" s="74" t="s">
        <v>238</v>
      </c>
      <c r="S100" s="77">
        <v>34</v>
      </c>
      <c r="T100" s="80">
        <v>32449.26</v>
      </c>
    </row>
    <row r="101" spans="17:20">
      <c r="Q101" s="83" t="s">
        <v>239</v>
      </c>
      <c r="R101" s="74" t="s">
        <v>240</v>
      </c>
      <c r="S101" s="77">
        <v>74</v>
      </c>
      <c r="T101" s="80">
        <v>51497.63</v>
      </c>
    </row>
    <row r="102" spans="17:20">
      <c r="Q102" s="83" t="s">
        <v>241</v>
      </c>
      <c r="R102" s="74" t="s">
        <v>242</v>
      </c>
      <c r="S102" s="77">
        <v>1201</v>
      </c>
      <c r="T102" s="80">
        <v>31885.05</v>
      </c>
    </row>
    <row r="103" spans="17:20">
      <c r="Q103" s="83" t="s">
        <v>243</v>
      </c>
      <c r="R103" s="74" t="s">
        <v>244</v>
      </c>
      <c r="S103" s="77">
        <v>463</v>
      </c>
      <c r="T103" s="80">
        <v>26513.03</v>
      </c>
    </row>
    <row r="104" spans="17:20">
      <c r="Q104" s="83" t="s">
        <v>245</v>
      </c>
      <c r="R104" s="74" t="s">
        <v>246</v>
      </c>
      <c r="S104" s="77">
        <v>327</v>
      </c>
      <c r="T104" s="80">
        <v>21336.01</v>
      </c>
    </row>
    <row r="105" spans="17:20">
      <c r="Q105" s="83" t="s">
        <v>247</v>
      </c>
      <c r="R105" s="74" t="s">
        <v>248</v>
      </c>
      <c r="S105" s="77">
        <v>3304</v>
      </c>
      <c r="T105" s="80">
        <v>23687.27</v>
      </c>
    </row>
    <row r="106" spans="17:20">
      <c r="Q106" s="83" t="s">
        <v>249</v>
      </c>
      <c r="R106" s="74" t="s">
        <v>250</v>
      </c>
      <c r="S106" s="77">
        <v>419</v>
      </c>
      <c r="T106" s="80">
        <v>23123.75</v>
      </c>
    </row>
    <row r="107" spans="17:20">
      <c r="Q107" s="83" t="s">
        <v>251</v>
      </c>
      <c r="R107" s="74" t="s">
        <v>252</v>
      </c>
      <c r="S107" s="77">
        <v>567</v>
      </c>
      <c r="T107" s="80">
        <v>26475.42</v>
      </c>
    </row>
    <row r="108" spans="17:20">
      <c r="Q108" s="83" t="s">
        <v>253</v>
      </c>
      <c r="R108" s="74" t="s">
        <v>254</v>
      </c>
      <c r="S108" s="77">
        <v>923</v>
      </c>
      <c r="T108" s="80">
        <v>58360.04</v>
      </c>
    </row>
    <row r="109" spans="17:20">
      <c r="Q109" s="83" t="s">
        <v>255</v>
      </c>
      <c r="R109" s="74" t="s">
        <v>256</v>
      </c>
      <c r="S109" s="77">
        <v>66</v>
      </c>
      <c r="T109" s="80">
        <v>11529.21</v>
      </c>
    </row>
    <row r="110" spans="17:20">
      <c r="Q110" s="83" t="s">
        <v>257</v>
      </c>
      <c r="R110" s="74" t="s">
        <v>258</v>
      </c>
      <c r="S110" s="77">
        <v>667</v>
      </c>
      <c r="T110" s="80">
        <v>39205.29</v>
      </c>
    </row>
    <row r="111" spans="17:20">
      <c r="Q111" s="83" t="s">
        <v>259</v>
      </c>
      <c r="R111" s="74" t="s">
        <v>260</v>
      </c>
      <c r="S111" s="77">
        <v>4790</v>
      </c>
      <c r="T111" s="80">
        <v>53009.83</v>
      </c>
    </row>
    <row r="112" spans="17:20">
      <c r="Q112" s="83" t="s">
        <v>261</v>
      </c>
      <c r="R112" s="74" t="s">
        <v>262</v>
      </c>
      <c r="S112" s="77">
        <v>283</v>
      </c>
      <c r="T112" s="80">
        <v>21049.72</v>
      </c>
    </row>
    <row r="113" spans="17:20">
      <c r="Q113" s="83" t="s">
        <v>263</v>
      </c>
      <c r="R113" s="74" t="s">
        <v>264</v>
      </c>
      <c r="S113" s="77">
        <v>195</v>
      </c>
      <c r="T113" s="80">
        <v>71352.44</v>
      </c>
    </row>
    <row r="114" spans="17:20">
      <c r="Q114" s="83" t="s">
        <v>265</v>
      </c>
      <c r="R114" s="74" t="s">
        <v>266</v>
      </c>
      <c r="S114" s="77">
        <v>342</v>
      </c>
      <c r="T114" s="80">
        <v>38900.980000000003</v>
      </c>
    </row>
    <row r="115" spans="17:20">
      <c r="Q115" s="83" t="s">
        <v>267</v>
      </c>
      <c r="R115" s="74" t="s">
        <v>268</v>
      </c>
      <c r="S115" s="77">
        <v>409</v>
      </c>
      <c r="T115" s="80">
        <v>55516.11</v>
      </c>
    </row>
    <row r="116" spans="17:20">
      <c r="Q116" s="83" t="s">
        <v>269</v>
      </c>
      <c r="R116" s="74" t="s">
        <v>270</v>
      </c>
      <c r="S116" s="77">
        <v>406</v>
      </c>
      <c r="T116" s="80">
        <v>72997.48</v>
      </c>
    </row>
    <row r="117" spans="17:20">
      <c r="Q117" s="83" t="s">
        <v>271</v>
      </c>
      <c r="R117" s="74" t="s">
        <v>272</v>
      </c>
      <c r="S117" s="77">
        <v>46</v>
      </c>
      <c r="T117" s="80">
        <v>276600.05</v>
      </c>
    </row>
    <row r="118" spans="17:20">
      <c r="Q118" s="83" t="s">
        <v>273</v>
      </c>
      <c r="R118" s="74" t="s">
        <v>274</v>
      </c>
      <c r="S118" s="77">
        <v>49</v>
      </c>
      <c r="T118" s="80">
        <v>53718.77</v>
      </c>
    </row>
    <row r="119" spans="17:20">
      <c r="Q119" s="83" t="s">
        <v>275</v>
      </c>
      <c r="R119" s="74" t="s">
        <v>276</v>
      </c>
      <c r="S119" s="77">
        <v>78</v>
      </c>
      <c r="T119" s="80">
        <v>29459.759999999998</v>
      </c>
    </row>
    <row r="120" spans="17:20">
      <c r="Q120" s="83" t="s">
        <v>277</v>
      </c>
      <c r="R120" s="74" t="s">
        <v>278</v>
      </c>
      <c r="S120" s="77">
        <v>8048</v>
      </c>
      <c r="T120" s="80">
        <v>66182.3</v>
      </c>
    </row>
    <row r="121" spans="17:20">
      <c r="Q121" s="83" t="s">
        <v>279</v>
      </c>
      <c r="R121" s="74" t="s">
        <v>280</v>
      </c>
      <c r="S121" s="77">
        <v>458</v>
      </c>
      <c r="T121" s="80">
        <v>133903.6</v>
      </c>
    </row>
    <row r="122" spans="17:20">
      <c r="Q122" s="83" t="s">
        <v>281</v>
      </c>
      <c r="R122" s="74" t="s">
        <v>282</v>
      </c>
      <c r="S122" s="77">
        <v>292</v>
      </c>
      <c r="T122" s="80">
        <v>78696.87</v>
      </c>
    </row>
    <row r="123" spans="17:20">
      <c r="Q123" s="83" t="s">
        <v>283</v>
      </c>
      <c r="R123" s="74" t="s">
        <v>284</v>
      </c>
      <c r="S123" s="77">
        <v>126</v>
      </c>
      <c r="T123" s="80">
        <v>93185.12</v>
      </c>
    </row>
    <row r="124" spans="17:20">
      <c r="Q124" s="83" t="s">
        <v>285</v>
      </c>
      <c r="R124" s="74" t="s">
        <v>286</v>
      </c>
      <c r="S124" s="77">
        <v>338</v>
      </c>
      <c r="T124" s="80">
        <v>38898.589999999997</v>
      </c>
    </row>
    <row r="125" spans="17:20">
      <c r="Q125" s="83" t="s">
        <v>287</v>
      </c>
      <c r="R125" s="74" t="s">
        <v>288</v>
      </c>
      <c r="S125" s="77">
        <v>868</v>
      </c>
      <c r="T125" s="80">
        <v>81217.63</v>
      </c>
    </row>
    <row r="126" spans="17:20">
      <c r="Q126" s="83" t="s">
        <v>289</v>
      </c>
      <c r="R126" s="74" t="s">
        <v>290</v>
      </c>
      <c r="S126" s="77">
        <v>340</v>
      </c>
      <c r="T126" s="80">
        <v>62596.68</v>
      </c>
    </row>
    <row r="127" spans="17:20">
      <c r="Q127" s="83" t="s">
        <v>291</v>
      </c>
      <c r="R127" s="74" t="s">
        <v>292</v>
      </c>
      <c r="S127" s="77">
        <v>4304</v>
      </c>
      <c r="T127" s="80">
        <v>57645.06</v>
      </c>
    </row>
    <row r="128" spans="17:20">
      <c r="Q128" s="83" t="s">
        <v>293</v>
      </c>
      <c r="R128" s="74" t="s">
        <v>294</v>
      </c>
      <c r="S128" s="77">
        <v>47</v>
      </c>
      <c r="T128" s="80">
        <v>74536.28</v>
      </c>
    </row>
    <row r="129" spans="17:20">
      <c r="Q129" s="83" t="s">
        <v>295</v>
      </c>
      <c r="R129" s="74" t="s">
        <v>296</v>
      </c>
      <c r="S129" s="77">
        <v>8473</v>
      </c>
      <c r="T129" s="80">
        <v>32635.35</v>
      </c>
    </row>
    <row r="130" spans="17:20">
      <c r="Q130" s="83" t="s">
        <v>297</v>
      </c>
      <c r="R130" s="74" t="s">
        <v>298</v>
      </c>
      <c r="S130" s="77">
        <v>8506</v>
      </c>
      <c r="T130" s="80">
        <v>29463.02</v>
      </c>
    </row>
    <row r="131" spans="17:20">
      <c r="Q131" s="83" t="s">
        <v>299</v>
      </c>
      <c r="R131" s="74" t="s">
        <v>300</v>
      </c>
      <c r="S131" s="77">
        <v>1922</v>
      </c>
      <c r="T131" s="80">
        <v>48098.93</v>
      </c>
    </row>
    <row r="132" spans="17:20">
      <c r="Q132" s="83" t="s">
        <v>301</v>
      </c>
      <c r="R132" s="74" t="s">
        <v>302</v>
      </c>
      <c r="S132" s="77">
        <v>1250</v>
      </c>
      <c r="T132" s="80">
        <v>37790.480000000003</v>
      </c>
    </row>
    <row r="133" spans="17:20">
      <c r="Q133" s="83" t="s">
        <v>303</v>
      </c>
      <c r="R133" s="74" t="s">
        <v>304</v>
      </c>
      <c r="S133" s="77">
        <v>4994</v>
      </c>
      <c r="T133" s="80">
        <v>32913.1</v>
      </c>
    </row>
    <row r="134" spans="17:20">
      <c r="Q134" s="83" t="s">
        <v>305</v>
      </c>
      <c r="R134" s="74" t="s">
        <v>306</v>
      </c>
      <c r="S134" s="77">
        <v>3087</v>
      </c>
      <c r="T134" s="80">
        <v>25160.09</v>
      </c>
    </row>
    <row r="135" spans="17:20">
      <c r="Q135" s="83" t="s">
        <v>307</v>
      </c>
      <c r="R135" s="74" t="s">
        <v>308</v>
      </c>
      <c r="S135" s="77">
        <v>3638</v>
      </c>
      <c r="T135" s="80">
        <v>25363.47</v>
      </c>
    </row>
    <row r="136" spans="17:20">
      <c r="Q136" s="83" t="s">
        <v>309</v>
      </c>
      <c r="R136" s="74" t="s">
        <v>310</v>
      </c>
      <c r="S136" s="77">
        <v>548</v>
      </c>
      <c r="T136" s="80">
        <v>48288.33</v>
      </c>
    </row>
    <row r="137" spans="17:20">
      <c r="Q137" s="83" t="s">
        <v>311</v>
      </c>
      <c r="R137" s="74" t="s">
        <v>312</v>
      </c>
      <c r="S137" s="77">
        <v>367</v>
      </c>
      <c r="T137" s="80">
        <v>28571.29</v>
      </c>
    </row>
    <row r="138" spans="17:20">
      <c r="Q138" s="83" t="s">
        <v>313</v>
      </c>
      <c r="R138" s="74" t="s">
        <v>314</v>
      </c>
      <c r="S138" s="77">
        <v>5508</v>
      </c>
      <c r="T138" s="80">
        <v>45801.94</v>
      </c>
    </row>
    <row r="139" spans="17:20">
      <c r="Q139" s="83" t="s">
        <v>315</v>
      </c>
      <c r="R139" s="74" t="s">
        <v>316</v>
      </c>
      <c r="S139" s="77">
        <v>2559</v>
      </c>
      <c r="T139" s="80">
        <v>143643.62</v>
      </c>
    </row>
    <row r="140" spans="17:20">
      <c r="Q140" s="83" t="s">
        <v>317</v>
      </c>
      <c r="R140" s="74" t="s">
        <v>318</v>
      </c>
      <c r="S140" s="77">
        <v>550</v>
      </c>
      <c r="T140" s="80">
        <v>119965.73</v>
      </c>
    </row>
    <row r="141" spans="17:20">
      <c r="Q141" s="83" t="s">
        <v>319</v>
      </c>
      <c r="R141" s="74" t="s">
        <v>320</v>
      </c>
      <c r="S141" s="77">
        <v>14422</v>
      </c>
      <c r="T141" s="80">
        <v>20782.21</v>
      </c>
    </row>
    <row r="142" spans="17:20">
      <c r="Q142" s="83" t="s">
        <v>321</v>
      </c>
      <c r="R142" s="74" t="s">
        <v>322</v>
      </c>
      <c r="S142" s="77">
        <v>7525</v>
      </c>
      <c r="T142" s="80">
        <v>59026.080000000002</v>
      </c>
    </row>
    <row r="143" spans="17:20">
      <c r="Q143" s="83" t="s">
        <v>323</v>
      </c>
      <c r="R143" s="74" t="s">
        <v>324</v>
      </c>
      <c r="S143" s="77">
        <v>9528</v>
      </c>
      <c r="T143" s="80">
        <v>29770.2</v>
      </c>
    </row>
    <row r="144" spans="17:20">
      <c r="Q144" s="83" t="s">
        <v>325</v>
      </c>
      <c r="R144" s="74" t="s">
        <v>326</v>
      </c>
      <c r="S144" s="77">
        <v>2320</v>
      </c>
      <c r="T144" s="80">
        <v>60776.32</v>
      </c>
    </row>
    <row r="145" spans="17:20">
      <c r="Q145" s="83" t="s">
        <v>327</v>
      </c>
      <c r="R145" s="74" t="s">
        <v>328</v>
      </c>
      <c r="S145" s="77">
        <v>403</v>
      </c>
      <c r="T145" s="80">
        <v>72465.67</v>
      </c>
    </row>
    <row r="146" spans="17:20">
      <c r="Q146" s="83" t="s">
        <v>329</v>
      </c>
      <c r="R146" s="74" t="s">
        <v>330</v>
      </c>
      <c r="S146" s="77">
        <v>252</v>
      </c>
      <c r="T146" s="80">
        <v>80539.8</v>
      </c>
    </row>
    <row r="147" spans="17:20">
      <c r="Q147" s="83" t="s">
        <v>331</v>
      </c>
      <c r="R147" s="74" t="s">
        <v>332</v>
      </c>
      <c r="S147" s="77">
        <v>213</v>
      </c>
      <c r="T147" s="80">
        <v>55278.04</v>
      </c>
    </row>
    <row r="148" spans="17:20">
      <c r="Q148" s="83" t="s">
        <v>333</v>
      </c>
      <c r="R148" s="74" t="s">
        <v>334</v>
      </c>
      <c r="S148" s="77">
        <v>504</v>
      </c>
      <c r="T148" s="80">
        <v>59761.72</v>
      </c>
    </row>
    <row r="149" spans="17:20">
      <c r="Q149" s="83" t="s">
        <v>335</v>
      </c>
      <c r="R149" s="74" t="s">
        <v>336</v>
      </c>
      <c r="S149" s="77">
        <v>218</v>
      </c>
      <c r="T149" s="80">
        <v>45530.58</v>
      </c>
    </row>
    <row r="150" spans="17:20">
      <c r="Q150" s="83" t="s">
        <v>337</v>
      </c>
      <c r="R150" s="74" t="s">
        <v>338</v>
      </c>
      <c r="S150" s="77">
        <v>490</v>
      </c>
      <c r="T150" s="80">
        <v>85642.84</v>
      </c>
    </row>
    <row r="151" spans="17:20">
      <c r="Q151" s="83" t="s">
        <v>339</v>
      </c>
      <c r="R151" s="74" t="s">
        <v>340</v>
      </c>
      <c r="S151" s="77">
        <v>640</v>
      </c>
      <c r="T151" s="80">
        <v>125532.47</v>
      </c>
    </row>
    <row r="152" spans="17:20">
      <c r="Q152" s="83" t="s">
        <v>341</v>
      </c>
      <c r="R152" s="74" t="s">
        <v>342</v>
      </c>
      <c r="S152" s="77">
        <v>719</v>
      </c>
      <c r="T152" s="80">
        <v>39027.83</v>
      </c>
    </row>
    <row r="153" spans="17:20">
      <c r="Q153" s="83" t="s">
        <v>343</v>
      </c>
      <c r="R153" s="74" t="s">
        <v>344</v>
      </c>
      <c r="S153" s="77">
        <v>527</v>
      </c>
      <c r="T153" s="80">
        <v>52281.31</v>
      </c>
    </row>
    <row r="154" spans="17:20">
      <c r="Q154" s="83" t="s">
        <v>345</v>
      </c>
      <c r="R154" s="74" t="s">
        <v>346</v>
      </c>
      <c r="S154" s="77">
        <v>2243</v>
      </c>
      <c r="T154" s="80">
        <v>241852.75</v>
      </c>
    </row>
    <row r="155" spans="17:20">
      <c r="Q155" s="83" t="s">
        <v>347</v>
      </c>
      <c r="R155" s="74" t="s">
        <v>348</v>
      </c>
      <c r="S155" s="77">
        <v>1206</v>
      </c>
      <c r="T155" s="80">
        <v>41750.26</v>
      </c>
    </row>
    <row r="156" spans="17:20">
      <c r="Q156" s="83" t="s">
        <v>349</v>
      </c>
      <c r="R156" s="74" t="s">
        <v>350</v>
      </c>
      <c r="S156" s="77">
        <v>212</v>
      </c>
      <c r="T156" s="80">
        <v>215352.04</v>
      </c>
    </row>
    <row r="157" spans="17:20">
      <c r="Q157" s="83" t="s">
        <v>351</v>
      </c>
      <c r="R157" s="74" t="s">
        <v>352</v>
      </c>
      <c r="S157" s="77">
        <v>100</v>
      </c>
      <c r="T157" s="80">
        <v>98964.9</v>
      </c>
    </row>
    <row r="158" spans="17:20">
      <c r="Q158" s="83" t="s">
        <v>353</v>
      </c>
      <c r="R158" s="74" t="s">
        <v>354</v>
      </c>
      <c r="S158" s="77">
        <v>2801</v>
      </c>
      <c r="T158" s="80">
        <v>232235.46</v>
      </c>
    </row>
    <row r="159" spans="17:20">
      <c r="Q159" s="83" t="s">
        <v>355</v>
      </c>
      <c r="R159" s="74" t="s">
        <v>356</v>
      </c>
      <c r="S159" s="77">
        <v>2135</v>
      </c>
      <c r="T159" s="80">
        <v>141974.29</v>
      </c>
    </row>
    <row r="160" spans="17:20">
      <c r="Q160" s="83" t="s">
        <v>357</v>
      </c>
      <c r="R160" s="74" t="s">
        <v>358</v>
      </c>
      <c r="S160" s="77">
        <v>1683</v>
      </c>
      <c r="T160" s="80">
        <v>238771.67</v>
      </c>
    </row>
    <row r="161" spans="17:20">
      <c r="Q161" s="83" t="s">
        <v>359</v>
      </c>
      <c r="R161" s="74" t="s">
        <v>360</v>
      </c>
      <c r="S161" s="77">
        <v>2165</v>
      </c>
      <c r="T161" s="80">
        <v>193592.03</v>
      </c>
    </row>
    <row r="162" spans="17:20">
      <c r="Q162" s="83" t="s">
        <v>361</v>
      </c>
      <c r="R162" s="74" t="s">
        <v>362</v>
      </c>
      <c r="S162" s="77">
        <v>198</v>
      </c>
      <c r="T162" s="80">
        <v>1295860.94</v>
      </c>
    </row>
    <row r="163" spans="17:20">
      <c r="Q163" s="83" t="s">
        <v>363</v>
      </c>
      <c r="R163" s="74" t="s">
        <v>364</v>
      </c>
      <c r="S163" s="77">
        <v>2300</v>
      </c>
      <c r="T163" s="80">
        <v>94642</v>
      </c>
    </row>
    <row r="164" spans="17:20">
      <c r="Q164" s="83" t="s">
        <v>365</v>
      </c>
      <c r="R164" s="74" t="s">
        <v>366</v>
      </c>
      <c r="S164" s="77">
        <v>1031</v>
      </c>
      <c r="T164" s="80">
        <v>103908.37</v>
      </c>
    </row>
    <row r="165" spans="17:20">
      <c r="Q165" s="83" t="s">
        <v>367</v>
      </c>
      <c r="R165" s="74" t="s">
        <v>368</v>
      </c>
      <c r="S165" s="77">
        <v>2453</v>
      </c>
      <c r="T165" s="80">
        <v>133217.43</v>
      </c>
    </row>
    <row r="166" spans="17:20">
      <c r="Q166" s="83" t="s">
        <v>369</v>
      </c>
      <c r="R166" s="74" t="s">
        <v>370</v>
      </c>
      <c r="S166" s="77">
        <v>343</v>
      </c>
      <c r="T166" s="80">
        <v>232137.58</v>
      </c>
    </row>
    <row r="167" spans="17:20">
      <c r="Q167" s="83" t="s">
        <v>371</v>
      </c>
      <c r="R167" s="74" t="s">
        <v>372</v>
      </c>
      <c r="S167" s="77">
        <v>1738</v>
      </c>
      <c r="T167" s="80">
        <v>56016.28</v>
      </c>
    </row>
    <row r="168" spans="17:20">
      <c r="Q168" s="83" t="s">
        <v>373</v>
      </c>
      <c r="R168" s="74" t="s">
        <v>374</v>
      </c>
      <c r="S168" s="77">
        <v>3074</v>
      </c>
      <c r="T168" s="80">
        <v>68080.14</v>
      </c>
    </row>
    <row r="169" spans="17:20">
      <c r="Q169" s="83" t="s">
        <v>375</v>
      </c>
      <c r="R169" s="74" t="s">
        <v>376</v>
      </c>
      <c r="S169" s="77">
        <v>2460</v>
      </c>
      <c r="T169" s="80">
        <v>46669.97</v>
      </c>
    </row>
    <row r="170" spans="17:20">
      <c r="Q170" s="83" t="s">
        <v>377</v>
      </c>
      <c r="R170" s="74" t="s">
        <v>378</v>
      </c>
      <c r="S170" s="77">
        <v>1790</v>
      </c>
      <c r="T170" s="80">
        <v>65843.77</v>
      </c>
    </row>
    <row r="171" spans="17:20">
      <c r="Q171" s="83" t="s">
        <v>379</v>
      </c>
      <c r="R171" s="74" t="s">
        <v>380</v>
      </c>
      <c r="S171" s="77">
        <v>1106</v>
      </c>
      <c r="T171" s="80">
        <v>51972.21</v>
      </c>
    </row>
    <row r="172" spans="17:20">
      <c r="Q172" s="83" t="s">
        <v>381</v>
      </c>
      <c r="R172" s="74" t="s">
        <v>382</v>
      </c>
      <c r="S172" s="77">
        <v>2515</v>
      </c>
      <c r="T172" s="80">
        <v>158097.49</v>
      </c>
    </row>
    <row r="173" spans="17:20">
      <c r="Q173" s="83" t="s">
        <v>383</v>
      </c>
      <c r="R173" s="74" t="s">
        <v>384</v>
      </c>
      <c r="S173" s="77">
        <v>2207</v>
      </c>
      <c r="T173" s="80">
        <v>53110.14</v>
      </c>
    </row>
    <row r="174" spans="17:20">
      <c r="Q174" s="83" t="s">
        <v>385</v>
      </c>
      <c r="R174" s="74" t="s">
        <v>386</v>
      </c>
      <c r="S174" s="77">
        <v>951</v>
      </c>
      <c r="T174" s="80">
        <v>36199.199999999997</v>
      </c>
    </row>
    <row r="175" spans="17:20">
      <c r="Q175" s="83" t="s">
        <v>387</v>
      </c>
      <c r="R175" s="74" t="s">
        <v>388</v>
      </c>
      <c r="S175" s="77">
        <v>7354</v>
      </c>
      <c r="T175" s="80">
        <v>60264.61</v>
      </c>
    </row>
    <row r="176" spans="17:20">
      <c r="Q176" s="83" t="s">
        <v>389</v>
      </c>
      <c r="R176" s="74" t="s">
        <v>390</v>
      </c>
      <c r="S176" s="77">
        <v>1931</v>
      </c>
      <c r="T176" s="80">
        <v>56120.72</v>
      </c>
    </row>
    <row r="177" spans="17:20">
      <c r="Q177" s="83" t="s">
        <v>391</v>
      </c>
      <c r="R177" s="74" t="s">
        <v>392</v>
      </c>
      <c r="S177" s="77">
        <v>958</v>
      </c>
      <c r="T177" s="80">
        <v>63223.86</v>
      </c>
    </row>
    <row r="178" spans="17:20">
      <c r="Q178" s="83" t="s">
        <v>393</v>
      </c>
      <c r="R178" s="74" t="s">
        <v>394</v>
      </c>
      <c r="S178" s="77">
        <v>1236</v>
      </c>
      <c r="T178" s="80">
        <v>90411.24</v>
      </c>
    </row>
    <row r="179" spans="17:20">
      <c r="Q179" s="83" t="s">
        <v>395</v>
      </c>
      <c r="R179" s="74" t="s">
        <v>396</v>
      </c>
      <c r="S179" s="77">
        <v>210</v>
      </c>
      <c r="T179" s="80">
        <v>109732.87</v>
      </c>
    </row>
    <row r="180" spans="17:20">
      <c r="Q180" s="83" t="s">
        <v>397</v>
      </c>
      <c r="R180" s="74" t="s">
        <v>398</v>
      </c>
      <c r="S180" s="77">
        <v>88</v>
      </c>
      <c r="T180" s="80">
        <v>145626.65</v>
      </c>
    </row>
    <row r="181" spans="17:20">
      <c r="Q181" s="83" t="s">
        <v>399</v>
      </c>
      <c r="R181" s="74" t="s">
        <v>400</v>
      </c>
      <c r="S181" s="77">
        <v>65</v>
      </c>
      <c r="T181" s="80">
        <v>39989.82</v>
      </c>
    </row>
    <row r="182" spans="17:20">
      <c r="Q182" s="83" t="s">
        <v>401</v>
      </c>
      <c r="R182" s="74" t="s">
        <v>402</v>
      </c>
      <c r="S182" s="77">
        <v>210</v>
      </c>
      <c r="T182" s="80">
        <v>62095.09</v>
      </c>
    </row>
    <row r="183" spans="17:20">
      <c r="Q183" s="83" t="s">
        <v>403</v>
      </c>
      <c r="R183" s="74" t="s">
        <v>404</v>
      </c>
      <c r="S183" s="77">
        <v>532</v>
      </c>
      <c r="T183" s="80">
        <v>51656.59</v>
      </c>
    </row>
    <row r="184" spans="17:20">
      <c r="Q184" s="83" t="s">
        <v>405</v>
      </c>
      <c r="R184" s="74" t="s">
        <v>406</v>
      </c>
      <c r="S184" s="77">
        <v>4903</v>
      </c>
      <c r="T184" s="80">
        <v>82561.16</v>
      </c>
    </row>
    <row r="185" spans="17:20">
      <c r="Q185" s="83" t="s">
        <v>407</v>
      </c>
      <c r="R185" s="74" t="s">
        <v>408</v>
      </c>
      <c r="S185" s="77">
        <v>3217</v>
      </c>
      <c r="T185" s="80">
        <v>196397.03</v>
      </c>
    </row>
    <row r="186" spans="17:20">
      <c r="Q186" s="83" t="s">
        <v>409</v>
      </c>
      <c r="R186" s="74" t="s">
        <v>410</v>
      </c>
      <c r="S186" s="77">
        <v>482</v>
      </c>
      <c r="T186" s="80">
        <v>213615.12</v>
      </c>
    </row>
    <row r="187" spans="17:20">
      <c r="Q187" s="83" t="s">
        <v>411</v>
      </c>
      <c r="R187" s="74" t="s">
        <v>412</v>
      </c>
      <c r="S187" s="77">
        <v>6608</v>
      </c>
      <c r="T187" s="80">
        <v>99739.56</v>
      </c>
    </row>
    <row r="188" spans="17:20">
      <c r="Q188" s="83" t="s">
        <v>413</v>
      </c>
      <c r="R188" s="74" t="s">
        <v>414</v>
      </c>
      <c r="S188" s="77">
        <v>3097</v>
      </c>
      <c r="T188" s="80">
        <v>70195.67</v>
      </c>
    </row>
    <row r="189" spans="17:20">
      <c r="Q189" s="83" t="s">
        <v>415</v>
      </c>
      <c r="R189" s="74" t="s">
        <v>416</v>
      </c>
      <c r="S189" s="77">
        <v>1755</v>
      </c>
      <c r="T189" s="80">
        <v>236885.67</v>
      </c>
    </row>
    <row r="190" spans="17:20">
      <c r="Q190" s="83" t="s">
        <v>417</v>
      </c>
      <c r="R190" s="74" t="s">
        <v>418</v>
      </c>
      <c r="S190" s="77">
        <v>470</v>
      </c>
      <c r="T190" s="80">
        <v>123079.38</v>
      </c>
    </row>
    <row r="191" spans="17:20">
      <c r="Q191" s="83" t="s">
        <v>419</v>
      </c>
      <c r="R191" s="74" t="s">
        <v>420</v>
      </c>
      <c r="S191" s="77">
        <v>582</v>
      </c>
      <c r="T191" s="80">
        <v>222246.04</v>
      </c>
    </row>
    <row r="192" spans="17:20">
      <c r="Q192" s="83" t="s">
        <v>421</v>
      </c>
      <c r="R192" s="74" t="s">
        <v>422</v>
      </c>
      <c r="S192" s="77">
        <v>923</v>
      </c>
      <c r="T192" s="80">
        <v>60467.86</v>
      </c>
    </row>
    <row r="193" spans="17:20">
      <c r="Q193" s="83" t="s">
        <v>423</v>
      </c>
      <c r="R193" s="74" t="s">
        <v>424</v>
      </c>
      <c r="S193" s="77">
        <v>15766</v>
      </c>
      <c r="T193" s="80">
        <v>142592.54</v>
      </c>
    </row>
    <row r="194" spans="17:20">
      <c r="Q194" s="83" t="s">
        <v>425</v>
      </c>
      <c r="R194" s="74" t="s">
        <v>426</v>
      </c>
      <c r="S194" s="77">
        <v>2461</v>
      </c>
      <c r="T194" s="80">
        <v>25708.36</v>
      </c>
    </row>
    <row r="195" spans="17:20">
      <c r="Q195" s="83" t="s">
        <v>427</v>
      </c>
      <c r="R195" s="74" t="s">
        <v>428</v>
      </c>
      <c r="S195" s="77">
        <v>2921</v>
      </c>
      <c r="T195" s="80">
        <v>83765.73</v>
      </c>
    </row>
    <row r="196" spans="17:20">
      <c r="Q196" s="83" t="s">
        <v>429</v>
      </c>
      <c r="R196" s="74" t="s">
        <v>430</v>
      </c>
      <c r="S196" s="77">
        <v>4880</v>
      </c>
      <c r="T196" s="80">
        <v>136185.03</v>
      </c>
    </row>
    <row r="197" spans="17:20">
      <c r="Q197" s="83" t="s">
        <v>431</v>
      </c>
      <c r="R197" s="74" t="s">
        <v>432</v>
      </c>
      <c r="S197" s="77">
        <v>1577</v>
      </c>
      <c r="T197" s="80">
        <v>72222.69</v>
      </c>
    </row>
    <row r="198" spans="17:20">
      <c r="Q198" s="83" t="s">
        <v>433</v>
      </c>
      <c r="R198" s="74" t="s">
        <v>434</v>
      </c>
      <c r="S198" s="77">
        <v>8557</v>
      </c>
      <c r="T198" s="80">
        <v>52971.02</v>
      </c>
    </row>
    <row r="199" spans="17:20">
      <c r="Q199" s="83" t="s">
        <v>435</v>
      </c>
      <c r="R199" s="74" t="s">
        <v>436</v>
      </c>
      <c r="S199" s="77">
        <v>2796</v>
      </c>
      <c r="T199" s="80">
        <v>33138.28</v>
      </c>
    </row>
    <row r="200" spans="17:20">
      <c r="Q200" s="83" t="s">
        <v>437</v>
      </c>
      <c r="R200" s="74" t="s">
        <v>438</v>
      </c>
      <c r="S200" s="77">
        <v>5556</v>
      </c>
      <c r="T200" s="80">
        <v>127212.08</v>
      </c>
    </row>
    <row r="201" spans="17:20">
      <c r="Q201" s="83" t="s">
        <v>439</v>
      </c>
      <c r="R201" s="74" t="s">
        <v>440</v>
      </c>
      <c r="S201" s="77">
        <v>4227</v>
      </c>
      <c r="T201" s="80">
        <v>54359.17</v>
      </c>
    </row>
    <row r="202" spans="17:20">
      <c r="Q202" s="83" t="s">
        <v>441</v>
      </c>
      <c r="R202" s="74" t="s">
        <v>442</v>
      </c>
      <c r="S202" s="77">
        <v>3466</v>
      </c>
      <c r="T202" s="80">
        <v>772275.61</v>
      </c>
    </row>
    <row r="203" spans="17:20">
      <c r="Q203" s="83" t="s">
        <v>443</v>
      </c>
      <c r="R203" s="74" t="s">
        <v>444</v>
      </c>
      <c r="S203" s="77">
        <v>1485</v>
      </c>
      <c r="T203" s="80">
        <v>26680.34</v>
      </c>
    </row>
    <row r="204" spans="17:20">
      <c r="Q204" s="83" t="s">
        <v>445</v>
      </c>
      <c r="R204" s="74" t="s">
        <v>446</v>
      </c>
      <c r="S204" s="77">
        <v>1464</v>
      </c>
      <c r="T204" s="80">
        <v>49371.6</v>
      </c>
    </row>
    <row r="205" spans="17:20">
      <c r="Q205" s="83" t="s">
        <v>447</v>
      </c>
      <c r="R205" s="74" t="s">
        <v>448</v>
      </c>
      <c r="S205" s="77">
        <v>628</v>
      </c>
      <c r="T205" s="80">
        <v>26851.439999999999</v>
      </c>
    </row>
    <row r="206" spans="17:20">
      <c r="Q206" s="83" t="s">
        <v>449</v>
      </c>
      <c r="R206" s="74" t="s">
        <v>450</v>
      </c>
      <c r="S206" s="77">
        <v>4308</v>
      </c>
      <c r="T206" s="80">
        <v>38367.51</v>
      </c>
    </row>
    <row r="207" spans="17:20">
      <c r="Q207" s="83" t="s">
        <v>451</v>
      </c>
      <c r="R207" s="74" t="s">
        <v>452</v>
      </c>
      <c r="S207" s="77">
        <v>10408</v>
      </c>
      <c r="T207" s="80">
        <v>48795.47</v>
      </c>
    </row>
    <row r="208" spans="17:20">
      <c r="Q208" s="83" t="s">
        <v>453</v>
      </c>
      <c r="R208" s="74" t="s">
        <v>454</v>
      </c>
      <c r="S208" s="77">
        <v>508</v>
      </c>
      <c r="T208" s="80">
        <v>27681.31</v>
      </c>
    </row>
    <row r="209" spans="17:20">
      <c r="Q209" s="83" t="s">
        <v>455</v>
      </c>
      <c r="R209" s="74" t="s">
        <v>456</v>
      </c>
      <c r="S209" s="77">
        <v>3894</v>
      </c>
      <c r="T209" s="80">
        <v>45679.98</v>
      </c>
    </row>
    <row r="210" spans="17:20">
      <c r="Q210" s="83" t="s">
        <v>457</v>
      </c>
      <c r="R210" s="74" t="s">
        <v>458</v>
      </c>
      <c r="S210" s="77">
        <v>5572</v>
      </c>
      <c r="T210" s="80">
        <v>36287.68</v>
      </c>
    </row>
    <row r="211" spans="17:20">
      <c r="Q211" s="83" t="s">
        <v>459</v>
      </c>
      <c r="R211" s="74" t="s">
        <v>460</v>
      </c>
      <c r="S211" s="77">
        <v>1989</v>
      </c>
      <c r="T211" s="80">
        <v>37790.74</v>
      </c>
    </row>
    <row r="212" spans="17:20">
      <c r="Q212" s="83" t="s">
        <v>461</v>
      </c>
      <c r="R212" s="74" t="s">
        <v>462</v>
      </c>
      <c r="S212" s="77">
        <v>3681</v>
      </c>
      <c r="T212" s="80">
        <v>26123.33</v>
      </c>
    </row>
    <row r="213" spans="17:20">
      <c r="Q213" s="83" t="s">
        <v>463</v>
      </c>
      <c r="R213" s="74" t="s">
        <v>464</v>
      </c>
      <c r="S213" s="77">
        <v>204</v>
      </c>
      <c r="T213" s="80">
        <v>19341.400000000001</v>
      </c>
    </row>
    <row r="214" spans="17:20">
      <c r="Q214" s="83" t="s">
        <v>465</v>
      </c>
      <c r="R214" s="74" t="s">
        <v>466</v>
      </c>
      <c r="S214" s="77">
        <v>2573</v>
      </c>
      <c r="T214" s="80">
        <v>60053.120000000003</v>
      </c>
    </row>
    <row r="215" spans="17:20">
      <c r="Q215" s="83" t="s">
        <v>467</v>
      </c>
      <c r="R215" s="74" t="s">
        <v>468</v>
      </c>
      <c r="S215" s="77">
        <v>1197</v>
      </c>
      <c r="T215" s="80">
        <v>44870.879999999997</v>
      </c>
    </row>
    <row r="216" spans="17:20">
      <c r="Q216" s="83" t="s">
        <v>469</v>
      </c>
      <c r="R216" s="74" t="s">
        <v>470</v>
      </c>
      <c r="S216" s="77">
        <v>14273</v>
      </c>
      <c r="T216" s="80">
        <v>46814.35</v>
      </c>
    </row>
    <row r="217" spans="17:20">
      <c r="Q217" s="83" t="s">
        <v>471</v>
      </c>
      <c r="R217" s="74" t="s">
        <v>472</v>
      </c>
      <c r="S217" s="77">
        <v>3724</v>
      </c>
      <c r="T217" s="80">
        <v>42822.7</v>
      </c>
    </row>
    <row r="218" spans="17:20">
      <c r="Q218" s="83" t="s">
        <v>473</v>
      </c>
      <c r="R218" s="74" t="s">
        <v>474</v>
      </c>
      <c r="S218" s="77">
        <v>7642</v>
      </c>
      <c r="T218" s="80">
        <v>301639.49</v>
      </c>
    </row>
    <row r="219" spans="17:20">
      <c r="Q219" s="83" t="s">
        <v>475</v>
      </c>
      <c r="R219" s="74" t="s">
        <v>476</v>
      </c>
      <c r="S219" s="77">
        <v>778</v>
      </c>
      <c r="T219" s="80">
        <v>32365.85</v>
      </c>
    </row>
    <row r="220" spans="17:20">
      <c r="Q220" s="83" t="s">
        <v>477</v>
      </c>
      <c r="R220" s="74" t="s">
        <v>478</v>
      </c>
      <c r="S220" s="77">
        <v>7876</v>
      </c>
      <c r="T220" s="80">
        <v>17219.09</v>
      </c>
    </row>
    <row r="221" spans="17:20">
      <c r="Q221" s="83" t="s">
        <v>479</v>
      </c>
      <c r="R221" s="74" t="s">
        <v>480</v>
      </c>
      <c r="S221" s="77">
        <v>6037</v>
      </c>
      <c r="T221" s="80">
        <v>58106.77</v>
      </c>
    </row>
    <row r="222" spans="17:20">
      <c r="Q222" s="83" t="s">
        <v>481</v>
      </c>
      <c r="R222" s="74" t="s">
        <v>482</v>
      </c>
      <c r="S222" s="77">
        <v>3767</v>
      </c>
      <c r="T222" s="80">
        <v>35565.4</v>
      </c>
    </row>
    <row r="223" spans="17:20">
      <c r="Q223" s="83" t="s">
        <v>483</v>
      </c>
      <c r="R223" s="74" t="s">
        <v>484</v>
      </c>
      <c r="S223" s="77">
        <v>12845</v>
      </c>
      <c r="T223" s="80">
        <v>49608.94</v>
      </c>
    </row>
    <row r="224" spans="17:20">
      <c r="Q224" s="83" t="s">
        <v>485</v>
      </c>
      <c r="R224" s="74" t="s">
        <v>486</v>
      </c>
      <c r="S224" s="77">
        <v>434</v>
      </c>
      <c r="T224" s="80">
        <v>24360.18</v>
      </c>
    </row>
    <row r="225" spans="17:20">
      <c r="Q225" s="83" t="s">
        <v>487</v>
      </c>
      <c r="R225" s="74" t="s">
        <v>488</v>
      </c>
      <c r="S225" s="77">
        <v>3972</v>
      </c>
      <c r="T225" s="80">
        <v>32544.53</v>
      </c>
    </row>
    <row r="226" spans="17:20">
      <c r="Q226" s="83" t="s">
        <v>489</v>
      </c>
      <c r="R226" s="74" t="s">
        <v>490</v>
      </c>
      <c r="S226" s="77">
        <v>1662</v>
      </c>
      <c r="T226" s="80">
        <v>5926.52</v>
      </c>
    </row>
    <row r="227" spans="17:20">
      <c r="Q227" s="83" t="s">
        <v>491</v>
      </c>
      <c r="R227" s="74" t="s">
        <v>492</v>
      </c>
      <c r="S227" s="77">
        <v>3037</v>
      </c>
      <c r="T227" s="80">
        <v>11712.14</v>
      </c>
    </row>
    <row r="228" spans="17:20">
      <c r="Q228" s="83" t="s">
        <v>493</v>
      </c>
      <c r="R228" s="74" t="s">
        <v>494</v>
      </c>
      <c r="S228" s="77">
        <v>5181</v>
      </c>
      <c r="T228" s="80">
        <v>30196.68</v>
      </c>
    </row>
    <row r="229" spans="17:20">
      <c r="Q229" s="83" t="s">
        <v>495</v>
      </c>
      <c r="R229" s="74" t="s">
        <v>496</v>
      </c>
      <c r="S229" s="77">
        <v>3325</v>
      </c>
      <c r="T229" s="80">
        <v>59682.19</v>
      </c>
    </row>
    <row r="230" spans="17:20">
      <c r="Q230" s="83" t="s">
        <v>497</v>
      </c>
      <c r="R230" s="74" t="s">
        <v>498</v>
      </c>
      <c r="S230" s="77">
        <v>374</v>
      </c>
      <c r="T230" s="80">
        <v>55153.74</v>
      </c>
    </row>
    <row r="231" spans="17:20">
      <c r="Q231" s="83" t="s">
        <v>499</v>
      </c>
      <c r="R231" s="74" t="s">
        <v>500</v>
      </c>
      <c r="S231" s="77">
        <v>29108</v>
      </c>
      <c r="T231" s="80">
        <v>16281.95</v>
      </c>
    </row>
    <row r="232" spans="17:20">
      <c r="Q232" s="83" t="s">
        <v>501</v>
      </c>
      <c r="R232" s="74" t="s">
        <v>502</v>
      </c>
      <c r="S232" s="77">
        <v>2999</v>
      </c>
      <c r="T232" s="80">
        <v>56475.38</v>
      </c>
    </row>
    <row r="233" spans="17:20">
      <c r="Q233" s="83" t="s">
        <v>503</v>
      </c>
      <c r="R233" s="74" t="s">
        <v>504</v>
      </c>
      <c r="S233" s="77">
        <v>13995</v>
      </c>
      <c r="T233" s="80">
        <v>101274.52</v>
      </c>
    </row>
    <row r="234" spans="17:20">
      <c r="Q234" s="83" t="s">
        <v>505</v>
      </c>
      <c r="R234" s="74" t="s">
        <v>506</v>
      </c>
      <c r="S234" s="77">
        <v>145</v>
      </c>
      <c r="T234" s="80">
        <v>32397.919999999998</v>
      </c>
    </row>
    <row r="235" spans="17:20">
      <c r="Q235" s="83" t="s">
        <v>507</v>
      </c>
      <c r="R235" s="74" t="s">
        <v>508</v>
      </c>
      <c r="S235" s="77">
        <v>785</v>
      </c>
      <c r="T235" s="80">
        <v>45371.14</v>
      </c>
    </row>
    <row r="236" spans="17:20">
      <c r="Q236" s="83" t="s">
        <v>509</v>
      </c>
      <c r="R236" s="74" t="s">
        <v>510</v>
      </c>
      <c r="S236" s="77">
        <v>49</v>
      </c>
      <c r="T236" s="80">
        <v>40103.35</v>
      </c>
    </row>
    <row r="237" spans="17:20">
      <c r="Q237" s="83" t="s">
        <v>511</v>
      </c>
      <c r="R237" s="74" t="s">
        <v>512</v>
      </c>
      <c r="S237" s="77">
        <v>198</v>
      </c>
      <c r="T237" s="80">
        <v>40589.64</v>
      </c>
    </row>
    <row r="238" spans="17:20">
      <c r="Q238" s="83" t="s">
        <v>513</v>
      </c>
      <c r="R238" s="74" t="s">
        <v>514</v>
      </c>
      <c r="S238" s="77">
        <v>1354</v>
      </c>
      <c r="T238" s="80">
        <v>27733.06</v>
      </c>
    </row>
    <row r="239" spans="17:20">
      <c r="Q239" s="83" t="s">
        <v>515</v>
      </c>
      <c r="R239" s="74" t="s">
        <v>516</v>
      </c>
      <c r="S239" s="77">
        <v>586</v>
      </c>
      <c r="T239" s="80">
        <v>18632.72</v>
      </c>
    </row>
    <row r="240" spans="17:20">
      <c r="Q240" s="83" t="s">
        <v>517</v>
      </c>
      <c r="R240" s="74" t="s">
        <v>518</v>
      </c>
      <c r="S240" s="77">
        <v>296</v>
      </c>
      <c r="T240" s="80">
        <v>70823.94</v>
      </c>
    </row>
    <row r="241" spans="9:20">
      <c r="Q241" s="83" t="s">
        <v>519</v>
      </c>
      <c r="R241" s="74" t="s">
        <v>520</v>
      </c>
      <c r="S241" s="77">
        <v>921</v>
      </c>
      <c r="T241" s="80">
        <v>140291.29999999999</v>
      </c>
    </row>
    <row r="242" spans="9:20">
      <c r="Q242" s="83" t="s">
        <v>521</v>
      </c>
      <c r="R242" s="74" t="s">
        <v>522</v>
      </c>
      <c r="S242" s="77">
        <v>441</v>
      </c>
      <c r="T242" s="80">
        <v>16971.939999999999</v>
      </c>
    </row>
    <row r="243" spans="9:20">
      <c r="Q243" s="83" t="s">
        <v>523</v>
      </c>
      <c r="R243" s="74" t="s">
        <v>524</v>
      </c>
      <c r="S243" s="77">
        <v>5160</v>
      </c>
      <c r="T243" s="80">
        <v>22355.53</v>
      </c>
    </row>
    <row r="244" spans="9:20">
      <c r="Q244" s="83" t="s">
        <v>525</v>
      </c>
      <c r="R244" s="74" t="s">
        <v>526</v>
      </c>
      <c r="S244" s="77">
        <v>2414</v>
      </c>
      <c r="T244" s="80">
        <v>80268.72</v>
      </c>
    </row>
    <row r="245" spans="9:20">
      <c r="Q245" s="83" t="s">
        <v>527</v>
      </c>
      <c r="R245" s="74" t="s">
        <v>528</v>
      </c>
      <c r="S245" s="77">
        <v>21523</v>
      </c>
      <c r="T245" s="80">
        <v>32853.019999999997</v>
      </c>
    </row>
    <row r="246" spans="9:20">
      <c r="Q246" s="83" t="s">
        <v>529</v>
      </c>
      <c r="R246" s="74" t="s">
        <v>530</v>
      </c>
      <c r="S246" s="77">
        <v>93</v>
      </c>
      <c r="T246" s="80">
        <v>50958.080000000002</v>
      </c>
    </row>
    <row r="247" spans="9:20">
      <c r="Q247" s="83" t="s">
        <v>531</v>
      </c>
      <c r="R247" s="74" t="s">
        <v>532</v>
      </c>
      <c r="S247" s="77">
        <v>211</v>
      </c>
      <c r="T247" s="80">
        <v>30296.26</v>
      </c>
    </row>
    <row r="248" spans="9:20">
      <c r="Q248" s="83" t="s">
        <v>533</v>
      </c>
      <c r="R248" s="74" t="s">
        <v>534</v>
      </c>
      <c r="S248" s="77">
        <v>33275</v>
      </c>
      <c r="T248" s="80">
        <v>83613.789999999994</v>
      </c>
    </row>
    <row r="249" spans="9:20">
      <c r="Q249" s="83" t="s">
        <v>535</v>
      </c>
      <c r="R249" s="74" t="s">
        <v>536</v>
      </c>
      <c r="S249" s="77">
        <v>217</v>
      </c>
      <c r="T249" s="80">
        <v>58764.43</v>
      </c>
    </row>
    <row r="250" spans="9:20">
      <c r="Q250" s="83" t="s">
        <v>537</v>
      </c>
      <c r="R250" s="74" t="s">
        <v>538</v>
      </c>
      <c r="S250" s="77">
        <v>4001</v>
      </c>
      <c r="T250" s="80">
        <v>16790.099999999999</v>
      </c>
    </row>
    <row r="251" spans="9:20">
      <c r="I251" s="86"/>
      <c r="Q251" s="83" t="s">
        <v>539</v>
      </c>
      <c r="R251" s="74" t="s">
        <v>540</v>
      </c>
      <c r="S251" s="77">
        <v>29775</v>
      </c>
      <c r="T251" s="80">
        <v>37777.1</v>
      </c>
    </row>
    <row r="252" spans="9:20">
      <c r="Q252" s="83" t="s">
        <v>541</v>
      </c>
      <c r="R252" s="74" t="s">
        <v>542</v>
      </c>
      <c r="S252" s="77">
        <v>521</v>
      </c>
      <c r="T252" s="80">
        <v>41036.9</v>
      </c>
    </row>
    <row r="253" spans="9:20">
      <c r="Q253" s="83" t="s">
        <v>543</v>
      </c>
      <c r="R253" s="74" t="s">
        <v>544</v>
      </c>
      <c r="S253" s="77">
        <v>259</v>
      </c>
      <c r="T253" s="80">
        <v>29691.75</v>
      </c>
    </row>
    <row r="254" spans="9:20">
      <c r="Q254" s="83" t="s">
        <v>545</v>
      </c>
      <c r="R254" s="74" t="s">
        <v>546</v>
      </c>
      <c r="S254" s="77">
        <v>148</v>
      </c>
      <c r="T254" s="80">
        <v>33620.559999999998</v>
      </c>
    </row>
    <row r="255" spans="9:20">
      <c r="Q255" s="83" t="s">
        <v>547</v>
      </c>
      <c r="R255" s="74" t="s">
        <v>548</v>
      </c>
      <c r="S255" s="77">
        <v>180</v>
      </c>
      <c r="T255" s="80">
        <v>24894.26</v>
      </c>
    </row>
    <row r="256" spans="9:20">
      <c r="Q256" s="83" t="s">
        <v>549</v>
      </c>
      <c r="R256" s="74" t="s">
        <v>550</v>
      </c>
      <c r="S256" s="77">
        <v>121</v>
      </c>
      <c r="T256" s="80">
        <v>21580.560000000001</v>
      </c>
    </row>
    <row r="257" spans="17:20">
      <c r="Q257" s="83" t="s">
        <v>551</v>
      </c>
      <c r="R257" s="74" t="s">
        <v>552</v>
      </c>
      <c r="S257" s="77">
        <v>1090</v>
      </c>
      <c r="T257" s="80">
        <v>31635.85</v>
      </c>
    </row>
    <row r="258" spans="17:20">
      <c r="Q258" s="83" t="s">
        <v>553</v>
      </c>
      <c r="R258" s="74" t="s">
        <v>554</v>
      </c>
      <c r="S258" s="77">
        <v>478</v>
      </c>
      <c r="T258" s="80">
        <v>26880.53</v>
      </c>
    </row>
    <row r="259" spans="17:20">
      <c r="Q259" s="83" t="s">
        <v>555</v>
      </c>
      <c r="R259" s="74" t="s">
        <v>556</v>
      </c>
      <c r="S259" s="77">
        <v>78</v>
      </c>
      <c r="T259" s="80">
        <v>47038.89</v>
      </c>
    </row>
    <row r="260" spans="17:20">
      <c r="Q260" s="83" t="s">
        <v>557</v>
      </c>
      <c r="R260" s="74" t="s">
        <v>558</v>
      </c>
      <c r="S260" s="77">
        <v>336</v>
      </c>
      <c r="T260" s="80">
        <v>14520.82</v>
      </c>
    </row>
    <row r="261" spans="17:20">
      <c r="Q261" s="83" t="s">
        <v>559</v>
      </c>
      <c r="R261" s="74" t="s">
        <v>560</v>
      </c>
      <c r="S261" s="77">
        <v>375</v>
      </c>
      <c r="T261" s="80">
        <v>19763.78</v>
      </c>
    </row>
    <row r="262" spans="17:20">
      <c r="Q262" s="83" t="s">
        <v>561</v>
      </c>
      <c r="R262" s="74" t="s">
        <v>562</v>
      </c>
      <c r="S262" s="77">
        <v>77</v>
      </c>
      <c r="T262" s="80">
        <v>29654.01</v>
      </c>
    </row>
    <row r="263" spans="17:20">
      <c r="Q263" s="83" t="s">
        <v>563</v>
      </c>
      <c r="R263" s="74" t="s">
        <v>564</v>
      </c>
      <c r="S263" s="77">
        <v>347</v>
      </c>
      <c r="T263" s="80">
        <v>22587.91</v>
      </c>
    </row>
    <row r="264" spans="17:20">
      <c r="Q264" s="83" t="s">
        <v>565</v>
      </c>
      <c r="R264" s="74" t="s">
        <v>566</v>
      </c>
      <c r="S264" s="77">
        <v>402</v>
      </c>
      <c r="T264" s="80">
        <v>73436.94</v>
      </c>
    </row>
    <row r="265" spans="17:20">
      <c r="Q265" s="83" t="s">
        <v>567</v>
      </c>
      <c r="R265" s="74" t="s">
        <v>568</v>
      </c>
      <c r="S265" s="77">
        <v>196</v>
      </c>
      <c r="T265" s="80">
        <v>27499.94</v>
      </c>
    </row>
    <row r="266" spans="17:20">
      <c r="Q266" s="83" t="s">
        <v>569</v>
      </c>
      <c r="R266" s="74" t="s">
        <v>570</v>
      </c>
      <c r="S266" s="77">
        <v>5547</v>
      </c>
      <c r="T266" s="80">
        <v>25784.66</v>
      </c>
    </row>
    <row r="267" spans="17:20">
      <c r="Q267" s="83" t="s">
        <v>571</v>
      </c>
      <c r="R267" s="74" t="s">
        <v>572</v>
      </c>
      <c r="S267" s="77">
        <v>2126</v>
      </c>
      <c r="T267" s="80">
        <v>25724.38</v>
      </c>
    </row>
    <row r="268" spans="17:20">
      <c r="Q268" s="83" t="s">
        <v>573</v>
      </c>
      <c r="R268" s="74" t="s">
        <v>574</v>
      </c>
      <c r="S268" s="77">
        <v>242</v>
      </c>
      <c r="T268" s="80">
        <v>25743.1</v>
      </c>
    </row>
    <row r="269" spans="17:20">
      <c r="Q269" s="83" t="s">
        <v>575</v>
      </c>
      <c r="R269" s="74" t="s">
        <v>576</v>
      </c>
      <c r="S269" s="77">
        <v>414</v>
      </c>
      <c r="T269" s="80">
        <v>22708.639999999999</v>
      </c>
    </row>
    <row r="270" spans="17:20">
      <c r="Q270" s="83" t="s">
        <v>577</v>
      </c>
      <c r="R270" s="74" t="s">
        <v>578</v>
      </c>
      <c r="S270" s="77">
        <v>2025</v>
      </c>
      <c r="T270" s="80">
        <v>21175.09</v>
      </c>
    </row>
    <row r="271" spans="17:20">
      <c r="Q271" s="83" t="s">
        <v>579</v>
      </c>
      <c r="R271" s="74" t="s">
        <v>580</v>
      </c>
      <c r="S271" s="77">
        <v>136</v>
      </c>
      <c r="T271" s="80">
        <v>21373.87</v>
      </c>
    </row>
    <row r="272" spans="17:20">
      <c r="Q272" s="83" t="s">
        <v>581</v>
      </c>
      <c r="R272" s="74" t="s">
        <v>582</v>
      </c>
      <c r="S272" s="77">
        <v>103</v>
      </c>
      <c r="T272" s="80">
        <v>19029.84</v>
      </c>
    </row>
    <row r="273" spans="9:20">
      <c r="Q273" s="83" t="s">
        <v>583</v>
      </c>
      <c r="R273" s="74" t="s">
        <v>584</v>
      </c>
      <c r="S273" s="77">
        <v>1506</v>
      </c>
      <c r="T273" s="80">
        <v>17115.66</v>
      </c>
    </row>
    <row r="274" spans="9:20">
      <c r="Q274" s="83" t="s">
        <v>585</v>
      </c>
      <c r="R274" s="74" t="s">
        <v>586</v>
      </c>
      <c r="S274" s="77">
        <v>1432</v>
      </c>
      <c r="T274" s="80">
        <v>5032.01</v>
      </c>
    </row>
    <row r="275" spans="9:20">
      <c r="Q275" s="83" t="s">
        <v>587</v>
      </c>
      <c r="R275" s="74" t="s">
        <v>588</v>
      </c>
      <c r="S275" s="77">
        <v>81</v>
      </c>
      <c r="T275" s="80">
        <v>23102.18</v>
      </c>
    </row>
    <row r="276" spans="9:20">
      <c r="Q276" s="83" t="s">
        <v>589</v>
      </c>
      <c r="R276" s="74" t="s">
        <v>590</v>
      </c>
      <c r="S276" s="77">
        <v>282</v>
      </c>
      <c r="T276" s="80">
        <v>21057.24</v>
      </c>
    </row>
    <row r="277" spans="9:20">
      <c r="Q277" s="83" t="s">
        <v>591</v>
      </c>
      <c r="R277" s="74" t="s">
        <v>592</v>
      </c>
      <c r="S277" s="77">
        <v>228</v>
      </c>
      <c r="T277" s="80">
        <v>18068.52</v>
      </c>
    </row>
    <row r="278" spans="9:20">
      <c r="Q278" s="83" t="s">
        <v>593</v>
      </c>
      <c r="R278" s="74" t="s">
        <v>594</v>
      </c>
      <c r="S278" s="77">
        <v>434</v>
      </c>
      <c r="T278" s="80">
        <v>38409.56</v>
      </c>
    </row>
    <row r="279" spans="9:20">
      <c r="Q279" s="83" t="s">
        <v>595</v>
      </c>
      <c r="R279" s="74" t="s">
        <v>596</v>
      </c>
      <c r="S279" s="77">
        <v>450</v>
      </c>
      <c r="T279" s="80">
        <v>22861.86</v>
      </c>
    </row>
    <row r="280" spans="9:20">
      <c r="Q280" s="83" t="s">
        <v>597</v>
      </c>
      <c r="R280" s="74" t="s">
        <v>598</v>
      </c>
      <c r="S280" s="77">
        <v>13241</v>
      </c>
      <c r="T280" s="80">
        <v>23564.09</v>
      </c>
    </row>
    <row r="281" spans="9:20">
      <c r="Q281" s="83" t="s">
        <v>599</v>
      </c>
      <c r="R281" s="74" t="s">
        <v>600</v>
      </c>
      <c r="S281" s="77">
        <v>123</v>
      </c>
      <c r="T281" s="80">
        <v>26098.41</v>
      </c>
    </row>
    <row r="282" spans="9:20">
      <c r="Q282" s="83" t="s">
        <v>601</v>
      </c>
      <c r="R282" s="74" t="s">
        <v>602</v>
      </c>
      <c r="S282" s="77">
        <v>50</v>
      </c>
      <c r="T282" s="80">
        <v>128759.95</v>
      </c>
    </row>
    <row r="283" spans="9:20">
      <c r="Q283" s="83" t="s">
        <v>603</v>
      </c>
      <c r="R283" s="74" t="s">
        <v>604</v>
      </c>
      <c r="S283" s="77">
        <v>538</v>
      </c>
      <c r="T283" s="80">
        <v>27858.82</v>
      </c>
    </row>
    <row r="284" spans="9:20">
      <c r="Q284" s="83" t="s">
        <v>605</v>
      </c>
      <c r="R284" s="74" t="s">
        <v>606</v>
      </c>
      <c r="S284" s="77">
        <v>3284</v>
      </c>
      <c r="T284" s="80">
        <v>15733.32</v>
      </c>
    </row>
    <row r="285" spans="9:20">
      <c r="Q285" s="83" t="s">
        <v>607</v>
      </c>
      <c r="R285" s="74" t="s">
        <v>608</v>
      </c>
      <c r="S285" s="77">
        <v>702</v>
      </c>
      <c r="T285" s="80">
        <v>26305.14</v>
      </c>
    </row>
    <row r="286" spans="9:20">
      <c r="Q286" s="83" t="s">
        <v>609</v>
      </c>
      <c r="R286" s="74" t="s">
        <v>610</v>
      </c>
      <c r="S286" s="77">
        <v>35967</v>
      </c>
      <c r="T286" s="80">
        <v>22890.75</v>
      </c>
    </row>
    <row r="287" spans="9:20">
      <c r="I287" s="86"/>
      <c r="Q287" s="83" t="s">
        <v>611</v>
      </c>
      <c r="R287" s="74" t="s">
        <v>612</v>
      </c>
      <c r="S287" s="77">
        <v>17618</v>
      </c>
      <c r="T287" s="80">
        <v>25698.89</v>
      </c>
    </row>
    <row r="288" spans="9:20">
      <c r="Q288" s="83" t="s">
        <v>613</v>
      </c>
      <c r="R288" s="74" t="s">
        <v>614</v>
      </c>
      <c r="S288" s="77">
        <v>540</v>
      </c>
      <c r="T288" s="80">
        <v>23414.87</v>
      </c>
    </row>
    <row r="289" spans="17:20">
      <c r="Q289" s="83" t="s">
        <v>615</v>
      </c>
      <c r="R289" s="74" t="s">
        <v>616</v>
      </c>
      <c r="S289" s="77">
        <v>13300</v>
      </c>
      <c r="T289" s="80">
        <v>28879.57</v>
      </c>
    </row>
    <row r="290" spans="17:20">
      <c r="Q290" s="83" t="s">
        <v>617</v>
      </c>
      <c r="R290" s="74" t="s">
        <v>618</v>
      </c>
      <c r="S290" s="77">
        <v>10468</v>
      </c>
      <c r="T290" s="80">
        <v>18765.91</v>
      </c>
    </row>
    <row r="291" spans="17:20">
      <c r="Q291" s="83" t="s">
        <v>619</v>
      </c>
      <c r="R291" s="74" t="s">
        <v>620</v>
      </c>
      <c r="S291" s="77">
        <v>34488</v>
      </c>
      <c r="T291" s="80">
        <v>28349.59</v>
      </c>
    </row>
    <row r="292" spans="17:20">
      <c r="Q292" s="83" t="s">
        <v>621</v>
      </c>
      <c r="R292" s="74" t="s">
        <v>622</v>
      </c>
      <c r="S292" s="77">
        <v>679</v>
      </c>
      <c r="T292" s="80">
        <v>31118.37</v>
      </c>
    </row>
    <row r="293" spans="17:20">
      <c r="Q293" s="83" t="s">
        <v>623</v>
      </c>
      <c r="R293" s="74" t="s">
        <v>624</v>
      </c>
      <c r="S293" s="77">
        <v>293</v>
      </c>
      <c r="T293" s="80">
        <v>14115.43</v>
      </c>
    </row>
    <row r="294" spans="17:20">
      <c r="Q294" s="83" t="s">
        <v>625</v>
      </c>
      <c r="R294" s="74" t="s">
        <v>626</v>
      </c>
      <c r="S294" s="77">
        <v>8592</v>
      </c>
      <c r="T294" s="80">
        <v>15580.19</v>
      </c>
    </row>
    <row r="295" spans="17:20">
      <c r="Q295" s="83" t="s">
        <v>627</v>
      </c>
      <c r="R295" s="74" t="s">
        <v>628</v>
      </c>
      <c r="S295" s="77">
        <v>1253</v>
      </c>
      <c r="T295" s="80">
        <v>17875.78</v>
      </c>
    </row>
    <row r="296" spans="17:20">
      <c r="Q296" s="83" t="s">
        <v>629</v>
      </c>
      <c r="R296" s="74" t="s">
        <v>630</v>
      </c>
      <c r="S296" s="77">
        <v>3202</v>
      </c>
      <c r="T296" s="80">
        <v>24144.32</v>
      </c>
    </row>
    <row r="297" spans="17:20">
      <c r="Q297" s="83" t="s">
        <v>631</v>
      </c>
      <c r="R297" s="74" t="s">
        <v>632</v>
      </c>
      <c r="S297" s="77">
        <v>386</v>
      </c>
      <c r="T297" s="80">
        <v>24473.51</v>
      </c>
    </row>
    <row r="298" spans="17:20">
      <c r="Q298" s="83" t="s">
        <v>633</v>
      </c>
      <c r="R298" s="74" t="s">
        <v>634</v>
      </c>
      <c r="S298" s="77">
        <v>1291</v>
      </c>
      <c r="T298" s="80">
        <v>10385.41</v>
      </c>
    </row>
    <row r="299" spans="17:20">
      <c r="Q299" s="83" t="s">
        <v>635</v>
      </c>
      <c r="R299" s="74" t="s">
        <v>636</v>
      </c>
      <c r="S299" s="77">
        <v>950</v>
      </c>
      <c r="T299" s="80">
        <v>16813.11</v>
      </c>
    </row>
    <row r="300" spans="17:20">
      <c r="Q300" s="83" t="s">
        <v>637</v>
      </c>
      <c r="R300" s="74" t="s">
        <v>638</v>
      </c>
      <c r="S300" s="77">
        <v>4021</v>
      </c>
      <c r="T300" s="80">
        <v>13250.59</v>
      </c>
    </row>
    <row r="301" spans="17:20">
      <c r="Q301" s="83" t="s">
        <v>639</v>
      </c>
      <c r="R301" s="74" t="s">
        <v>640</v>
      </c>
      <c r="S301" s="77">
        <v>1976</v>
      </c>
      <c r="T301" s="80">
        <v>14512.53</v>
      </c>
    </row>
    <row r="302" spans="17:20">
      <c r="Q302" s="83" t="s">
        <v>641</v>
      </c>
      <c r="R302" s="74" t="s">
        <v>642</v>
      </c>
      <c r="S302" s="77">
        <v>1171</v>
      </c>
      <c r="T302" s="80">
        <v>17785.43</v>
      </c>
    </row>
    <row r="303" spans="17:20">
      <c r="Q303" s="83" t="s">
        <v>643</v>
      </c>
      <c r="R303" s="74" t="s">
        <v>644</v>
      </c>
      <c r="S303" s="77">
        <v>1697</v>
      </c>
      <c r="T303" s="80">
        <v>25411.02</v>
      </c>
    </row>
    <row r="304" spans="17:20">
      <c r="Q304" s="83" t="s">
        <v>645</v>
      </c>
      <c r="R304" s="74" t="s">
        <v>646</v>
      </c>
      <c r="S304" s="77">
        <v>1762</v>
      </c>
      <c r="T304" s="80">
        <v>55097.23</v>
      </c>
    </row>
    <row r="305" spans="17:20">
      <c r="Q305" s="83" t="s">
        <v>647</v>
      </c>
      <c r="R305" s="74" t="s">
        <v>648</v>
      </c>
      <c r="S305" s="77">
        <v>107</v>
      </c>
      <c r="T305" s="80">
        <v>17771.37</v>
      </c>
    </row>
    <row r="306" spans="17:20">
      <c r="Q306" s="83" t="s">
        <v>649</v>
      </c>
      <c r="R306" s="74" t="s">
        <v>650</v>
      </c>
      <c r="S306" s="77">
        <v>619</v>
      </c>
      <c r="T306" s="80">
        <v>22396.03</v>
      </c>
    </row>
    <row r="307" spans="17:20">
      <c r="Q307" s="83" t="s">
        <v>651</v>
      </c>
      <c r="R307" s="74" t="s">
        <v>652</v>
      </c>
      <c r="S307" s="77">
        <v>78</v>
      </c>
      <c r="T307" s="80">
        <v>9738.14</v>
      </c>
    </row>
    <row r="308" spans="17:20">
      <c r="Q308" s="83" t="s">
        <v>653</v>
      </c>
      <c r="R308" s="74" t="s">
        <v>654</v>
      </c>
      <c r="S308" s="77">
        <v>754</v>
      </c>
      <c r="T308" s="80">
        <v>24941.57</v>
      </c>
    </row>
    <row r="309" spans="17:20">
      <c r="Q309" s="83" t="s">
        <v>655</v>
      </c>
      <c r="R309" s="74" t="s">
        <v>656</v>
      </c>
      <c r="S309" s="77">
        <v>39</v>
      </c>
      <c r="T309" s="80">
        <v>15282.72</v>
      </c>
    </row>
    <row r="310" spans="17:20">
      <c r="Q310" s="83" t="s">
        <v>657</v>
      </c>
      <c r="R310" s="74" t="s">
        <v>658</v>
      </c>
      <c r="S310" s="77">
        <v>61</v>
      </c>
      <c r="T310" s="80">
        <v>44075.3</v>
      </c>
    </row>
    <row r="311" spans="17:20">
      <c r="Q311" s="83" t="s">
        <v>659</v>
      </c>
      <c r="R311" s="74" t="s">
        <v>660</v>
      </c>
      <c r="S311" s="77">
        <v>35</v>
      </c>
      <c r="T311" s="80">
        <v>29211.14</v>
      </c>
    </row>
    <row r="312" spans="17:20">
      <c r="Q312" s="83" t="s">
        <v>661</v>
      </c>
      <c r="R312" s="74" t="s">
        <v>662</v>
      </c>
      <c r="S312" s="77">
        <v>850</v>
      </c>
      <c r="T312" s="80">
        <v>38331.79</v>
      </c>
    </row>
    <row r="313" spans="17:20">
      <c r="Q313" s="83" t="s">
        <v>663</v>
      </c>
      <c r="R313" s="74" t="s">
        <v>664</v>
      </c>
      <c r="S313" s="77">
        <v>781</v>
      </c>
      <c r="T313" s="80">
        <v>34162.959999999999</v>
      </c>
    </row>
    <row r="314" spans="17:20">
      <c r="Q314" s="83" t="s">
        <v>665</v>
      </c>
      <c r="R314" s="74" t="s">
        <v>666</v>
      </c>
      <c r="S314" s="77">
        <v>88</v>
      </c>
      <c r="T314" s="80">
        <v>41777.14</v>
      </c>
    </row>
    <row r="315" spans="17:20">
      <c r="Q315" s="83" t="s">
        <v>667</v>
      </c>
      <c r="R315" s="74" t="s">
        <v>668</v>
      </c>
      <c r="S315" s="77">
        <v>53</v>
      </c>
      <c r="T315" s="80">
        <v>80860.759999999995</v>
      </c>
    </row>
    <row r="316" spans="17:20">
      <c r="Q316" s="83" t="s">
        <v>669</v>
      </c>
      <c r="R316" s="74" t="s">
        <v>670</v>
      </c>
      <c r="S316" s="77">
        <v>1258</v>
      </c>
      <c r="T316" s="80">
        <v>134503.97</v>
      </c>
    </row>
    <row r="317" spans="17:20">
      <c r="Q317" s="83" t="s">
        <v>671</v>
      </c>
      <c r="R317" s="74" t="s">
        <v>672</v>
      </c>
      <c r="S317" s="77">
        <v>556</v>
      </c>
      <c r="T317" s="80">
        <v>118197.88</v>
      </c>
    </row>
    <row r="318" spans="17:20">
      <c r="Q318" s="83" t="s">
        <v>673</v>
      </c>
      <c r="R318" s="74" t="s">
        <v>674</v>
      </c>
      <c r="S318" s="77">
        <v>216</v>
      </c>
      <c r="T318" s="80">
        <v>24325.64</v>
      </c>
    </row>
    <row r="319" spans="17:20">
      <c r="Q319" s="83" t="s">
        <v>675</v>
      </c>
      <c r="R319" s="74" t="s">
        <v>676</v>
      </c>
      <c r="S319" s="77">
        <v>754</v>
      </c>
      <c r="T319" s="80">
        <v>64235.05</v>
      </c>
    </row>
    <row r="320" spans="17:20">
      <c r="Q320" s="83" t="s">
        <v>677</v>
      </c>
      <c r="R320" s="74" t="s">
        <v>678</v>
      </c>
      <c r="S320" s="77">
        <v>237</v>
      </c>
      <c r="T320" s="80">
        <v>28310.080000000002</v>
      </c>
    </row>
    <row r="321" spans="17:20">
      <c r="Q321" s="83" t="s">
        <v>679</v>
      </c>
      <c r="R321" s="74" t="s">
        <v>680</v>
      </c>
      <c r="S321" s="77">
        <v>102</v>
      </c>
      <c r="T321" s="80">
        <v>12817.55</v>
      </c>
    </row>
    <row r="322" spans="17:20">
      <c r="Q322" s="83" t="s">
        <v>681</v>
      </c>
      <c r="R322" s="74" t="s">
        <v>682</v>
      </c>
      <c r="S322" s="77">
        <v>125</v>
      </c>
      <c r="T322" s="80">
        <v>21130.25</v>
      </c>
    </row>
    <row r="323" spans="17:20">
      <c r="Q323" s="83" t="s">
        <v>683</v>
      </c>
      <c r="R323" s="74" t="s">
        <v>684</v>
      </c>
      <c r="S323" s="77">
        <v>3148</v>
      </c>
      <c r="T323" s="80">
        <v>33918.870000000003</v>
      </c>
    </row>
    <row r="324" spans="17:20">
      <c r="Q324" s="83" t="s">
        <v>685</v>
      </c>
      <c r="R324" s="74" t="s">
        <v>686</v>
      </c>
      <c r="S324" s="77">
        <v>228</v>
      </c>
      <c r="T324" s="80">
        <v>22042.79</v>
      </c>
    </row>
    <row r="325" spans="17:20">
      <c r="Q325" s="83" t="s">
        <v>687</v>
      </c>
      <c r="R325" s="74" t="s">
        <v>688</v>
      </c>
      <c r="S325" s="77">
        <v>1309</v>
      </c>
      <c r="T325" s="80">
        <v>25391.99</v>
      </c>
    </row>
    <row r="326" spans="17:20">
      <c r="Q326" s="83" t="s">
        <v>689</v>
      </c>
      <c r="R326" s="74" t="s">
        <v>690</v>
      </c>
      <c r="S326" s="77">
        <v>1517</v>
      </c>
      <c r="T326" s="80">
        <v>28699.31</v>
      </c>
    </row>
    <row r="327" spans="17:20">
      <c r="Q327" s="83" t="s">
        <v>691</v>
      </c>
      <c r="R327" s="74" t="s">
        <v>692</v>
      </c>
      <c r="S327" s="77">
        <v>565</v>
      </c>
      <c r="T327" s="80">
        <v>11789.12</v>
      </c>
    </row>
    <row r="328" spans="17:20">
      <c r="Q328" s="83" t="s">
        <v>693</v>
      </c>
      <c r="R328" s="74" t="s">
        <v>694</v>
      </c>
      <c r="S328" s="77">
        <v>3052</v>
      </c>
      <c r="T328" s="80">
        <v>13564.63</v>
      </c>
    </row>
    <row r="329" spans="17:20">
      <c r="Q329" s="83" t="s">
        <v>695</v>
      </c>
      <c r="R329" s="74" t="s">
        <v>696</v>
      </c>
      <c r="S329" s="77">
        <v>32</v>
      </c>
      <c r="T329" s="80">
        <v>51458.98</v>
      </c>
    </row>
    <row r="330" spans="17:20">
      <c r="Q330" s="83" t="s">
        <v>697</v>
      </c>
      <c r="R330" s="74" t="s">
        <v>698</v>
      </c>
      <c r="S330" s="77">
        <v>617</v>
      </c>
      <c r="T330" s="80">
        <v>39724.160000000003</v>
      </c>
    </row>
    <row r="331" spans="17:20">
      <c r="Q331" s="83" t="s">
        <v>699</v>
      </c>
      <c r="R331" s="74" t="s">
        <v>700</v>
      </c>
      <c r="S331" s="77">
        <v>368</v>
      </c>
      <c r="T331" s="80">
        <v>6928.28</v>
      </c>
    </row>
    <row r="332" spans="17:20">
      <c r="Q332" s="83" t="s">
        <v>701</v>
      </c>
      <c r="R332" s="74" t="s">
        <v>702</v>
      </c>
      <c r="S332" s="77">
        <v>132</v>
      </c>
      <c r="T332" s="80">
        <v>54477.33</v>
      </c>
    </row>
    <row r="333" spans="17:20">
      <c r="Q333" s="83" t="s">
        <v>703</v>
      </c>
      <c r="R333" s="74" t="s">
        <v>704</v>
      </c>
      <c r="S333" s="77">
        <v>2012</v>
      </c>
      <c r="T333" s="80">
        <v>43840.39</v>
      </c>
    </row>
    <row r="334" spans="17:20">
      <c r="Q334" s="83" t="s">
        <v>705</v>
      </c>
      <c r="R334" s="74" t="s">
        <v>706</v>
      </c>
      <c r="S334" s="77">
        <v>500</v>
      </c>
      <c r="T334" s="80">
        <v>19930.87</v>
      </c>
    </row>
    <row r="335" spans="17:20">
      <c r="Q335" s="83" t="s">
        <v>707</v>
      </c>
      <c r="R335" s="74" t="s">
        <v>708</v>
      </c>
      <c r="S335" s="77">
        <v>41</v>
      </c>
      <c r="T335" s="80">
        <v>12013.93</v>
      </c>
    </row>
    <row r="336" spans="17:20">
      <c r="Q336" s="83" t="s">
        <v>709</v>
      </c>
      <c r="R336" s="74" t="s">
        <v>710</v>
      </c>
      <c r="S336" s="77">
        <v>137</v>
      </c>
      <c r="T336" s="80">
        <v>62568.67</v>
      </c>
    </row>
    <row r="337" spans="17:20">
      <c r="Q337" s="83" t="s">
        <v>711</v>
      </c>
      <c r="R337" s="74" t="s">
        <v>712</v>
      </c>
      <c r="S337" s="77">
        <v>37</v>
      </c>
      <c r="T337" s="80">
        <v>188042.96</v>
      </c>
    </row>
    <row r="338" spans="17:20">
      <c r="Q338" s="83" t="s">
        <v>713</v>
      </c>
      <c r="R338" s="74" t="s">
        <v>714</v>
      </c>
      <c r="S338" s="77">
        <v>234</v>
      </c>
      <c r="T338" s="80">
        <v>66442.789999999994</v>
      </c>
    </row>
    <row r="339" spans="17:20">
      <c r="Q339" s="83" t="s">
        <v>715</v>
      </c>
      <c r="R339" s="74" t="s">
        <v>716</v>
      </c>
      <c r="S339" s="77">
        <v>150</v>
      </c>
      <c r="T339" s="80">
        <v>99408.12</v>
      </c>
    </row>
    <row r="340" spans="17:20">
      <c r="Q340" s="83" t="s">
        <v>717</v>
      </c>
      <c r="R340" s="74" t="s">
        <v>718</v>
      </c>
      <c r="S340" s="77">
        <v>113</v>
      </c>
      <c r="T340" s="80">
        <v>18112.04</v>
      </c>
    </row>
    <row r="341" spans="17:20">
      <c r="Q341" s="83" t="s">
        <v>719</v>
      </c>
      <c r="R341" s="74" t="s">
        <v>720</v>
      </c>
      <c r="S341" s="77">
        <v>381</v>
      </c>
      <c r="T341" s="80">
        <v>6495.26</v>
      </c>
    </row>
    <row r="342" spans="17:20">
      <c r="Q342" s="83" t="s">
        <v>721</v>
      </c>
      <c r="R342" s="74" t="s">
        <v>722</v>
      </c>
      <c r="S342" s="77">
        <v>784</v>
      </c>
      <c r="T342" s="80">
        <v>11557.1</v>
      </c>
    </row>
    <row r="343" spans="17:20">
      <c r="Q343" s="83" t="s">
        <v>723</v>
      </c>
      <c r="R343" s="74" t="s">
        <v>724</v>
      </c>
      <c r="S343" s="77">
        <v>1026</v>
      </c>
      <c r="T343" s="80">
        <v>14455.79</v>
      </c>
    </row>
    <row r="344" spans="17:20">
      <c r="Q344" s="83" t="s">
        <v>725</v>
      </c>
      <c r="R344" s="74" t="s">
        <v>726</v>
      </c>
      <c r="S344" s="77">
        <v>2058</v>
      </c>
      <c r="T344" s="80">
        <v>15671.45</v>
      </c>
    </row>
    <row r="345" spans="17:20">
      <c r="Q345" s="83" t="s">
        <v>727</v>
      </c>
      <c r="R345" s="74" t="s">
        <v>728</v>
      </c>
      <c r="S345" s="77">
        <v>1740</v>
      </c>
      <c r="T345" s="80">
        <v>13940.7</v>
      </c>
    </row>
    <row r="346" spans="17:20">
      <c r="Q346" s="83" t="s">
        <v>729</v>
      </c>
      <c r="R346" s="74" t="s">
        <v>730</v>
      </c>
      <c r="S346" s="77">
        <v>15220</v>
      </c>
      <c r="T346" s="80">
        <v>17631.43</v>
      </c>
    </row>
    <row r="347" spans="17:20">
      <c r="Q347" s="83" t="s">
        <v>731</v>
      </c>
      <c r="R347" s="74" t="s">
        <v>732</v>
      </c>
      <c r="S347" s="77">
        <v>267</v>
      </c>
      <c r="T347" s="80">
        <v>12097.3</v>
      </c>
    </row>
    <row r="348" spans="17:20">
      <c r="Q348" s="83" t="s">
        <v>733</v>
      </c>
      <c r="R348" s="74" t="s">
        <v>734</v>
      </c>
      <c r="S348" s="77">
        <v>420</v>
      </c>
      <c r="T348" s="80">
        <v>29310.13</v>
      </c>
    </row>
    <row r="349" spans="17:20">
      <c r="Q349" s="83" t="s">
        <v>735</v>
      </c>
      <c r="R349" s="74" t="s">
        <v>736</v>
      </c>
      <c r="S349" s="77">
        <v>5134</v>
      </c>
      <c r="T349" s="80">
        <v>31197.54</v>
      </c>
    </row>
    <row r="350" spans="17:20">
      <c r="Q350" s="83" t="s">
        <v>737</v>
      </c>
      <c r="R350" s="74" t="s">
        <v>738</v>
      </c>
      <c r="S350" s="77">
        <v>23471</v>
      </c>
      <c r="T350" s="80">
        <v>43640.06</v>
      </c>
    </row>
    <row r="351" spans="17:20">
      <c r="Q351" s="83" t="s">
        <v>739</v>
      </c>
      <c r="R351" s="74" t="s">
        <v>740</v>
      </c>
      <c r="S351" s="77">
        <v>10907</v>
      </c>
      <c r="T351" s="80">
        <v>28289.75</v>
      </c>
    </row>
    <row r="352" spans="17:20">
      <c r="Q352" s="83" t="s">
        <v>741</v>
      </c>
      <c r="R352" s="74" t="s">
        <v>742</v>
      </c>
      <c r="S352" s="77">
        <v>15754</v>
      </c>
      <c r="T352" s="80">
        <v>19920.330000000002</v>
      </c>
    </row>
    <row r="353" spans="17:20">
      <c r="Q353" s="83" t="s">
        <v>743</v>
      </c>
      <c r="R353" s="74" t="s">
        <v>744</v>
      </c>
      <c r="S353" s="77">
        <v>44</v>
      </c>
      <c r="T353" s="80">
        <v>15954.77</v>
      </c>
    </row>
    <row r="354" spans="17:20">
      <c r="Q354" s="83" t="s">
        <v>745</v>
      </c>
      <c r="R354" s="74" t="s">
        <v>746</v>
      </c>
      <c r="S354" s="77">
        <v>834</v>
      </c>
      <c r="T354" s="80">
        <v>95214.17</v>
      </c>
    </row>
    <row r="355" spans="17:20">
      <c r="Q355" s="83" t="s">
        <v>747</v>
      </c>
      <c r="R355" s="74" t="s">
        <v>748</v>
      </c>
      <c r="S355" s="77">
        <v>646</v>
      </c>
      <c r="T355" s="80">
        <v>12638.71</v>
      </c>
    </row>
    <row r="356" spans="17:20">
      <c r="Q356" s="83" t="s">
        <v>749</v>
      </c>
      <c r="R356" s="74" t="s">
        <v>750</v>
      </c>
      <c r="S356" s="77">
        <v>1569</v>
      </c>
      <c r="T356" s="80">
        <v>11554.93</v>
      </c>
    </row>
    <row r="357" spans="17:20">
      <c r="Q357" s="83" t="s">
        <v>751</v>
      </c>
      <c r="R357" s="74" t="s">
        <v>752</v>
      </c>
      <c r="S357" s="77">
        <v>1961</v>
      </c>
      <c r="T357" s="80">
        <v>25216.89</v>
      </c>
    </row>
    <row r="358" spans="17:20">
      <c r="Q358" s="83" t="s">
        <v>753</v>
      </c>
      <c r="R358" s="74" t="s">
        <v>754</v>
      </c>
      <c r="S358" s="77">
        <v>2780</v>
      </c>
      <c r="T358" s="80">
        <v>11917.36</v>
      </c>
    </row>
    <row r="359" spans="17:20">
      <c r="Q359" s="83" t="s">
        <v>755</v>
      </c>
      <c r="R359" s="74" t="s">
        <v>756</v>
      </c>
      <c r="S359" s="77">
        <v>92</v>
      </c>
      <c r="T359" s="80">
        <v>30263.82</v>
      </c>
    </row>
    <row r="360" spans="17:20">
      <c r="Q360" s="83" t="s">
        <v>757</v>
      </c>
      <c r="R360" s="74" t="s">
        <v>758</v>
      </c>
      <c r="S360" s="77">
        <v>244</v>
      </c>
      <c r="T360" s="80">
        <v>43141.94</v>
      </c>
    </row>
    <row r="361" spans="17:20">
      <c r="Q361" s="83" t="s">
        <v>759</v>
      </c>
      <c r="R361" s="74" t="s">
        <v>760</v>
      </c>
      <c r="S361" s="77">
        <v>47</v>
      </c>
      <c r="T361" s="80">
        <v>15013.89</v>
      </c>
    </row>
    <row r="362" spans="17:20">
      <c r="Q362" s="83" t="s">
        <v>761</v>
      </c>
      <c r="R362" s="74" t="s">
        <v>762</v>
      </c>
      <c r="S362" s="77">
        <v>103</v>
      </c>
      <c r="T362" s="80">
        <v>19152.71</v>
      </c>
    </row>
    <row r="363" spans="17:20">
      <c r="Q363" s="83" t="s">
        <v>763</v>
      </c>
      <c r="R363" s="74" t="s">
        <v>764</v>
      </c>
      <c r="S363" s="77">
        <v>2776</v>
      </c>
      <c r="T363" s="80">
        <v>73572.87</v>
      </c>
    </row>
    <row r="364" spans="17:20">
      <c r="Q364" s="83" t="s">
        <v>765</v>
      </c>
      <c r="R364" s="74" t="s">
        <v>766</v>
      </c>
      <c r="S364" s="77">
        <v>227</v>
      </c>
      <c r="T364" s="80">
        <v>20626.439999999999</v>
      </c>
    </row>
    <row r="365" spans="17:20">
      <c r="Q365" s="83" t="s">
        <v>767</v>
      </c>
      <c r="R365" s="74" t="s">
        <v>768</v>
      </c>
      <c r="S365" s="77">
        <v>1977</v>
      </c>
      <c r="T365" s="80">
        <v>16605.259999999998</v>
      </c>
    </row>
    <row r="366" spans="17:20">
      <c r="Q366" s="83" t="s">
        <v>769</v>
      </c>
      <c r="R366" s="74" t="s">
        <v>770</v>
      </c>
      <c r="S366" s="77">
        <v>522</v>
      </c>
      <c r="T366" s="80">
        <v>13158.92</v>
      </c>
    </row>
    <row r="367" spans="17:20">
      <c r="Q367" s="83" t="s">
        <v>771</v>
      </c>
      <c r="R367" s="74" t="s">
        <v>772</v>
      </c>
      <c r="S367" s="77">
        <v>97</v>
      </c>
      <c r="T367" s="80">
        <v>41926.160000000003</v>
      </c>
    </row>
    <row r="368" spans="17:20">
      <c r="Q368" s="83" t="s">
        <v>773</v>
      </c>
      <c r="R368" s="74" t="s">
        <v>774</v>
      </c>
      <c r="S368" s="77">
        <v>3093</v>
      </c>
      <c r="T368" s="80">
        <v>22300.63</v>
      </c>
    </row>
    <row r="369" spans="17:20">
      <c r="Q369" s="83" t="s">
        <v>775</v>
      </c>
      <c r="R369" s="74" t="s">
        <v>776</v>
      </c>
      <c r="S369" s="77">
        <v>1128</v>
      </c>
      <c r="T369" s="80">
        <v>14478.61</v>
      </c>
    </row>
    <row r="370" spans="17:20">
      <c r="Q370" s="83" t="s">
        <v>777</v>
      </c>
      <c r="R370" s="74" t="s">
        <v>778</v>
      </c>
      <c r="S370" s="77">
        <v>308</v>
      </c>
      <c r="T370" s="80">
        <v>14764.17</v>
      </c>
    </row>
    <row r="371" spans="17:20">
      <c r="Q371" s="83" t="s">
        <v>779</v>
      </c>
      <c r="R371" s="74" t="s">
        <v>780</v>
      </c>
      <c r="S371" s="77">
        <v>742</v>
      </c>
      <c r="T371" s="80">
        <v>11949.15</v>
      </c>
    </row>
    <row r="372" spans="17:20">
      <c r="Q372" s="83" t="s">
        <v>781</v>
      </c>
      <c r="R372" s="74" t="s">
        <v>782</v>
      </c>
      <c r="S372" s="77">
        <v>2072</v>
      </c>
      <c r="T372" s="80">
        <v>22531.02</v>
      </c>
    </row>
    <row r="373" spans="17:20">
      <c r="Q373" s="83" t="s">
        <v>783</v>
      </c>
      <c r="R373" s="74" t="s">
        <v>784</v>
      </c>
      <c r="S373" s="77">
        <v>813</v>
      </c>
      <c r="T373" s="80">
        <v>6634.67</v>
      </c>
    </row>
    <row r="374" spans="17:20">
      <c r="Q374" s="83" t="s">
        <v>785</v>
      </c>
      <c r="R374" s="74" t="s">
        <v>786</v>
      </c>
      <c r="S374" s="77">
        <v>158</v>
      </c>
      <c r="T374" s="80">
        <v>11988.88</v>
      </c>
    </row>
    <row r="375" spans="17:20">
      <c r="Q375" s="83" t="s">
        <v>787</v>
      </c>
      <c r="R375" s="74" t="s">
        <v>788</v>
      </c>
      <c r="S375" s="77">
        <v>531</v>
      </c>
      <c r="T375" s="80">
        <v>4167.79</v>
      </c>
    </row>
    <row r="376" spans="17:20">
      <c r="Q376" s="83" t="s">
        <v>789</v>
      </c>
      <c r="R376" s="74" t="s">
        <v>790</v>
      </c>
      <c r="S376" s="77">
        <v>3418</v>
      </c>
      <c r="T376" s="80">
        <v>7558.58</v>
      </c>
    </row>
    <row r="377" spans="17:20">
      <c r="Q377" s="83" t="s">
        <v>791</v>
      </c>
      <c r="R377" s="74" t="s">
        <v>792</v>
      </c>
      <c r="S377" s="77">
        <v>2365</v>
      </c>
      <c r="T377" s="80">
        <v>27976.81</v>
      </c>
    </row>
    <row r="378" spans="17:20">
      <c r="Q378" s="83" t="s">
        <v>793</v>
      </c>
      <c r="R378" s="74" t="s">
        <v>794</v>
      </c>
      <c r="S378" s="77">
        <v>17192</v>
      </c>
      <c r="T378" s="80">
        <v>15156.1</v>
      </c>
    </row>
    <row r="379" spans="17:20">
      <c r="Q379" s="83" t="s">
        <v>795</v>
      </c>
      <c r="R379" s="74" t="s">
        <v>796</v>
      </c>
      <c r="S379" s="77">
        <v>1193</v>
      </c>
      <c r="T379" s="80">
        <v>47422.29</v>
      </c>
    </row>
    <row r="380" spans="17:20">
      <c r="Q380" s="83" t="s">
        <v>797</v>
      </c>
      <c r="R380" s="74" t="s">
        <v>798</v>
      </c>
      <c r="S380" s="77">
        <v>2395</v>
      </c>
      <c r="T380" s="80">
        <v>10976.93</v>
      </c>
    </row>
    <row r="381" spans="17:20" ht="17.25" thickBot="1">
      <c r="Q381" s="84" t="s">
        <v>799</v>
      </c>
      <c r="R381" s="75" t="s">
        <v>800</v>
      </c>
      <c r="S381" s="78">
        <v>2499</v>
      </c>
      <c r="T381" s="81">
        <v>9537.66</v>
      </c>
    </row>
  </sheetData>
  <sheetProtection algorithmName="SHA-512" hashValue="jyw9GxT1MBYQQEs3I6XYwSv9G7KZ/D7exjsoOb2TTAg+1IZXsnNP7bKhH9Ol3O7CS3AkEM7Alvokhd4NT1gPvg==" saltValue="Qn/Y3Lb6PJs5x2P9TV+66w==" spinCount="100000" sheet="1" objects="1" scenarios="1" selectLockedCells="1"/>
  <mergeCells count="4">
    <mergeCell ref="K4:O4"/>
    <mergeCell ref="K19:O19"/>
    <mergeCell ref="K34:O34"/>
    <mergeCell ref="E18:F18"/>
  </mergeCell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Φύλλα εργασίας</vt:lpstr>
      </vt:variant>
      <vt:variant>
        <vt:i4>2</vt:i4>
      </vt:variant>
    </vt:vector>
  </HeadingPairs>
  <TitlesOfParts>
    <vt:vector size="2" baseType="lpstr">
      <vt:lpstr>Υπολογισμοί</vt:lpstr>
      <vt:lpstr>Παράμετροι</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Γιώργος Κορομηλάς</dc:creator>
  <cp:lastModifiedBy>User</cp:lastModifiedBy>
  <dcterms:created xsi:type="dcterms:W3CDTF">2023-11-20T07:47:59Z</dcterms:created>
  <dcterms:modified xsi:type="dcterms:W3CDTF">2024-06-13T10:44:14Z</dcterms:modified>
</cp:coreProperties>
</file>